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свод Гкал МКД" sheetId="4" r:id="rId1"/>
    <sheet name="Лист1" sheetId="1" r:id="rId2"/>
    <sheet name="Лист2" sheetId="2" r:id="rId3"/>
    <sheet name="Лист3" sheetId="3" r:id="rId4"/>
  </sheets>
  <definedNames>
    <definedName name="Excel_BuiltIn_Print_Area_10" localSheetId="0">#REF!</definedName>
    <definedName name="Excel_BuiltIn_Print_Area_10">#REF!</definedName>
    <definedName name="Excel_BuiltIn_Print_Area_10_1" localSheetId="0">#REF!</definedName>
    <definedName name="Excel_BuiltIn_Print_Area_10_1">#REF!</definedName>
    <definedName name="Excel_BuiltIn_Print_Area_10_1_1" localSheetId="0">#REF!</definedName>
    <definedName name="Excel_BuiltIn_Print_Area_10_1_1">#REF!</definedName>
    <definedName name="Excel_BuiltIn_Print_Area_10_1_1_1" localSheetId="0">#REF!</definedName>
    <definedName name="Excel_BuiltIn_Print_Area_10_1_1_1">#REF!</definedName>
    <definedName name="Excel_BuiltIn_Print_Area_10_1_2" localSheetId="0">#REF!</definedName>
    <definedName name="Excel_BuiltIn_Print_Area_10_1_2">#REF!</definedName>
    <definedName name="Excel_BuiltIn_Print_Area_10_1_3" localSheetId="0">#REF!</definedName>
    <definedName name="Excel_BuiltIn_Print_Area_10_1_3">#REF!</definedName>
    <definedName name="Excel_BuiltIn_Print_Area_10_2" localSheetId="0">#REF!</definedName>
    <definedName name="Excel_BuiltIn_Print_Area_10_2">#REF!</definedName>
    <definedName name="Excel_BuiltIn_Print_Area_10_3" localSheetId="0">#REF!</definedName>
    <definedName name="Excel_BuiltIn_Print_Area_10_3">#REF!</definedName>
    <definedName name="Excel_BuiltIn_Print_Area_11" localSheetId="0">#REF!</definedName>
    <definedName name="Excel_BuiltIn_Print_Area_11">#REF!</definedName>
    <definedName name="Excel_BuiltIn_Print_Area_11_1" localSheetId="0">#REF!</definedName>
    <definedName name="Excel_BuiltIn_Print_Area_11_1">#REF!</definedName>
    <definedName name="Excel_BuiltIn_Print_Area_11_2" localSheetId="0">#REF!</definedName>
    <definedName name="Excel_BuiltIn_Print_Area_11_2">#REF!</definedName>
    <definedName name="Excel_BuiltIn_Print_Area_11_3" localSheetId="0">#REF!</definedName>
    <definedName name="Excel_BuiltIn_Print_Area_11_3">#REF!</definedName>
    <definedName name="Excel_BuiltIn_Print_Area_12" localSheetId="0">#REF!</definedName>
    <definedName name="Excel_BuiltIn_Print_Area_12">#REF!</definedName>
    <definedName name="Excel_BuiltIn_Print_Area_12_1" localSheetId="0">#REF!</definedName>
    <definedName name="Excel_BuiltIn_Print_Area_12_1">#REF!</definedName>
    <definedName name="Excel_BuiltIn_Print_Area_12_2" localSheetId="0">#REF!</definedName>
    <definedName name="Excel_BuiltIn_Print_Area_12_2">#REF!</definedName>
    <definedName name="Excel_BuiltIn_Print_Area_12_3" localSheetId="0">#REF!</definedName>
    <definedName name="Excel_BuiltIn_Print_Area_12_3">#REF!</definedName>
    <definedName name="Excel_BuiltIn_Print_Area_6" localSheetId="0">#REF!</definedName>
    <definedName name="Excel_BuiltIn_Print_Area_6">#REF!</definedName>
    <definedName name="Excel_BuiltIn_Print_Area_6_1" localSheetId="0">#REF!</definedName>
    <definedName name="Excel_BuiltIn_Print_Area_6_1">#REF!</definedName>
    <definedName name="Excel_BuiltIn_Print_Area_6_2" localSheetId="0">#REF!</definedName>
    <definedName name="Excel_BuiltIn_Print_Area_6_2">#REF!</definedName>
    <definedName name="Excel_BuiltIn_Print_Area_6_3" localSheetId="0">#REF!</definedName>
    <definedName name="Excel_BuiltIn_Print_Area_6_3">#REF!</definedName>
    <definedName name="Excel_BuiltIn_Print_Area_7" localSheetId="0">#REF!</definedName>
    <definedName name="Excel_BuiltIn_Print_Area_7">#REF!</definedName>
    <definedName name="Excel_BuiltIn_Print_Area_7_1" localSheetId="0">#REF!</definedName>
    <definedName name="Excel_BuiltIn_Print_Area_7_1">#REF!</definedName>
    <definedName name="Excel_BuiltIn_Print_Area_7_2" localSheetId="0">#REF!</definedName>
    <definedName name="Excel_BuiltIn_Print_Area_7_2">#REF!</definedName>
    <definedName name="Excel_BuiltIn_Print_Area_7_3" localSheetId="0">#REF!</definedName>
    <definedName name="Excel_BuiltIn_Print_Area_7_3">#REF!</definedName>
    <definedName name="Excel_BuiltIn_Print_Area_8" localSheetId="0">#REF!</definedName>
    <definedName name="Excel_BuiltIn_Print_Area_8">#REF!</definedName>
    <definedName name="Excel_BuiltIn_Print_Area_8_1" localSheetId="0">#REF!</definedName>
    <definedName name="Excel_BuiltIn_Print_Area_8_1">#REF!</definedName>
    <definedName name="Excel_BuiltIn_Print_Area_8_1_1" localSheetId="0">#REF!</definedName>
    <definedName name="Excel_BuiltIn_Print_Area_8_1_1">#REF!</definedName>
    <definedName name="Excel_BuiltIn_Print_Area_8_1_1_1" localSheetId="0">#REF!</definedName>
    <definedName name="Excel_BuiltIn_Print_Area_8_1_1_1">#REF!</definedName>
    <definedName name="Excel_BuiltIn_Print_Area_8_1_2" localSheetId="0">#REF!</definedName>
    <definedName name="Excel_BuiltIn_Print_Area_8_1_2">#REF!</definedName>
    <definedName name="Excel_BuiltIn_Print_Area_8_1_3" localSheetId="0">#REF!</definedName>
    <definedName name="Excel_BuiltIn_Print_Area_8_1_3">#REF!</definedName>
    <definedName name="Excel_BuiltIn_Print_Area_8_2" localSheetId="0">#REF!</definedName>
    <definedName name="Excel_BuiltIn_Print_Area_8_2">#REF!</definedName>
    <definedName name="Excel_BuiltIn_Print_Area_8_3" localSheetId="0">#REF!</definedName>
    <definedName name="Excel_BuiltIn_Print_Area_8_3">#REF!</definedName>
    <definedName name="Гаст15" localSheetId="0">#REF!</definedName>
    <definedName name="Гаст15">#REF!</definedName>
    <definedName name="Гаст15_1" localSheetId="0">#REF!</definedName>
    <definedName name="Гаст15_1">#REF!</definedName>
    <definedName name="Гаст15_2" localSheetId="0">#REF!</definedName>
    <definedName name="Гаст15_2">#REF!</definedName>
    <definedName name="Гаст15_3" localSheetId="0">#REF!</definedName>
    <definedName name="Гаст15_3">#REF!</definedName>
    <definedName name="нпио" localSheetId="0">#REF!</definedName>
    <definedName name="нпио">#REF!</definedName>
    <definedName name="тоб" localSheetId="0">#REF!</definedName>
    <definedName name="тоб">#REF!</definedName>
    <definedName name="ЮЭГ2006" localSheetId="0">#REF!</definedName>
    <definedName name="ЮЭГ2006">#REF!</definedName>
    <definedName name="ЮЭГ2006_1" localSheetId="0">#REF!</definedName>
    <definedName name="ЮЭГ2006_1">#REF!</definedName>
    <definedName name="ЮЭГ2006_2" localSheetId="0">#REF!</definedName>
    <definedName name="ЮЭГ2006_2">#REF!</definedName>
    <definedName name="ЮЭГ2006_3" localSheetId="0">#REF!</definedName>
    <definedName name="ЮЭГ2006_3">#REF!</definedName>
  </definedNames>
  <calcPr calcId="162913"/>
</workbook>
</file>

<file path=xl/calcChain.xml><?xml version="1.0" encoding="utf-8"?>
<calcChain xmlns="http://schemas.openxmlformats.org/spreadsheetml/2006/main">
  <c r="R66" i="4" l="1"/>
  <c r="Q66" i="4" l="1"/>
  <c r="P66" i="4" l="1"/>
  <c r="O66" i="4" l="1"/>
  <c r="N66" i="4" l="1"/>
  <c r="S33" i="4"/>
  <c r="T33" i="4"/>
  <c r="U33" i="4" s="1"/>
  <c r="X33" i="4" l="1"/>
  <c r="W33" i="4"/>
  <c r="M66" i="4"/>
  <c r="V53" i="4" l="1"/>
  <c r="V48" i="4"/>
  <c r="V41" i="4"/>
  <c r="V27" i="4"/>
  <c r="V26" i="4"/>
  <c r="V25" i="4"/>
  <c r="V24" i="4"/>
  <c r="V18" i="4"/>
  <c r="V17" i="4"/>
  <c r="V12" i="4"/>
  <c r="V11" i="4" l="1"/>
  <c r="S11" i="4"/>
  <c r="T11" i="4"/>
  <c r="S12" i="4"/>
  <c r="T12" i="4"/>
  <c r="S17" i="4"/>
  <c r="T17" i="4"/>
  <c r="S18" i="4"/>
  <c r="T18" i="4"/>
  <c r="U18" i="4" s="1"/>
  <c r="W18" i="4" s="1"/>
  <c r="S24" i="4"/>
  <c r="T24" i="4"/>
  <c r="S25" i="4"/>
  <c r="T25" i="4"/>
  <c r="S26" i="4"/>
  <c r="T26" i="4"/>
  <c r="S27" i="4"/>
  <c r="T27" i="4"/>
  <c r="S41" i="4"/>
  <c r="T41" i="4"/>
  <c r="S48" i="4"/>
  <c r="T48" i="4"/>
  <c r="S53" i="4"/>
  <c r="T53" i="4"/>
  <c r="U12" i="4" l="1"/>
  <c r="U26" i="4"/>
  <c r="U17" i="4"/>
  <c r="X17" i="4" s="1"/>
  <c r="U24" i="4"/>
  <c r="X24" i="4" s="1"/>
  <c r="U27" i="4"/>
  <c r="W27" i="4" s="1"/>
  <c r="X26" i="4"/>
  <c r="W26" i="4"/>
  <c r="U53" i="4"/>
  <c r="X53" i="4" s="1"/>
  <c r="U41" i="4"/>
  <c r="W41" i="4" s="1"/>
  <c r="U11" i="4"/>
  <c r="W11" i="4" s="1"/>
  <c r="U25" i="4"/>
  <c r="W25" i="4" s="1"/>
  <c r="U48" i="4"/>
  <c r="W48" i="4" s="1"/>
  <c r="W12" i="4"/>
  <c r="X12" i="4"/>
  <c r="W24" i="4"/>
  <c r="X11" i="4"/>
  <c r="X18" i="4"/>
  <c r="U51" i="4"/>
  <c r="W51" i="4" s="1"/>
  <c r="S23" i="4"/>
  <c r="T23" i="4"/>
  <c r="S19" i="4"/>
  <c r="T19" i="4"/>
  <c r="W17" i="4" l="1"/>
  <c r="X27" i="4"/>
  <c r="X41" i="4"/>
  <c r="W53" i="4"/>
  <c r="X25" i="4"/>
  <c r="X48" i="4"/>
  <c r="U23" i="4"/>
  <c r="W23" i="4" s="1"/>
  <c r="U19" i="4"/>
  <c r="X19" i="4" s="1"/>
  <c r="X51" i="4"/>
  <c r="S15" i="4"/>
  <c r="T15" i="4"/>
  <c r="X23" i="4" l="1"/>
  <c r="W19" i="4"/>
  <c r="U15" i="4"/>
  <c r="S8" i="4"/>
  <c r="T8" i="4"/>
  <c r="U8" i="4" l="1"/>
  <c r="W15" i="4"/>
  <c r="X15" i="4"/>
  <c r="S44" i="4"/>
  <c r="T44" i="4"/>
  <c r="S52" i="4"/>
  <c r="T52" i="4"/>
  <c r="U44" i="4" l="1"/>
  <c r="X44" i="4" s="1"/>
  <c r="W44" i="4"/>
  <c r="U52" i="4"/>
  <c r="W8" i="4"/>
  <c r="X8" i="4"/>
  <c r="S21" i="4"/>
  <c r="T21" i="4"/>
  <c r="U21" i="4" l="1"/>
  <c r="W52" i="4"/>
  <c r="X52" i="4"/>
  <c r="T7" i="4"/>
  <c r="S7" i="4"/>
  <c r="U7" i="4" l="1"/>
  <c r="X7" i="4" s="1"/>
  <c r="X21" i="4"/>
  <c r="W21" i="4"/>
  <c r="S9" i="4"/>
  <c r="T9" i="4"/>
  <c r="S10" i="4"/>
  <c r="T10" i="4"/>
  <c r="S13" i="4"/>
  <c r="T13" i="4"/>
  <c r="S14" i="4"/>
  <c r="T14" i="4"/>
  <c r="S16" i="4"/>
  <c r="T16" i="4"/>
  <c r="S20" i="4"/>
  <c r="T20" i="4"/>
  <c r="S22" i="4"/>
  <c r="T22" i="4"/>
  <c r="S28" i="4"/>
  <c r="T28" i="4"/>
  <c r="S29" i="4"/>
  <c r="T29" i="4"/>
  <c r="S30" i="4"/>
  <c r="T30" i="4"/>
  <c r="S31" i="4"/>
  <c r="T31" i="4"/>
  <c r="S32" i="4"/>
  <c r="T32" i="4"/>
  <c r="S34" i="4"/>
  <c r="T34" i="4"/>
  <c r="S35" i="4"/>
  <c r="T35" i="4"/>
  <c r="S36" i="4"/>
  <c r="T36" i="4"/>
  <c r="S37" i="4"/>
  <c r="T37" i="4"/>
  <c r="S38" i="4"/>
  <c r="T38" i="4"/>
  <c r="S39" i="4"/>
  <c r="T39" i="4"/>
  <c r="S40" i="4"/>
  <c r="T40" i="4"/>
  <c r="S42" i="4"/>
  <c r="T42" i="4"/>
  <c r="S43" i="4"/>
  <c r="T43" i="4"/>
  <c r="S45" i="4"/>
  <c r="T45" i="4"/>
  <c r="S46" i="4"/>
  <c r="T46" i="4"/>
  <c r="S47" i="4"/>
  <c r="T47" i="4"/>
  <c r="S49" i="4"/>
  <c r="T49" i="4"/>
  <c r="S50" i="4"/>
  <c r="T50" i="4"/>
  <c r="S54" i="4"/>
  <c r="T54" i="4"/>
  <c r="S55" i="4"/>
  <c r="T55" i="4"/>
  <c r="S56" i="4"/>
  <c r="T56" i="4"/>
  <c r="S57" i="4"/>
  <c r="T57" i="4"/>
  <c r="S58" i="4"/>
  <c r="T58" i="4"/>
  <c r="S59" i="4"/>
  <c r="T59" i="4"/>
  <c r="S60" i="4"/>
  <c r="T60" i="4"/>
  <c r="S61" i="4"/>
  <c r="T61" i="4"/>
  <c r="S62" i="4"/>
  <c r="T62" i="4"/>
  <c r="S63" i="4"/>
  <c r="T63" i="4"/>
  <c r="S64" i="4"/>
  <c r="T64" i="4"/>
  <c r="S65" i="4"/>
  <c r="T65" i="4"/>
  <c r="W7" i="4" l="1"/>
  <c r="U65" i="4"/>
  <c r="U63" i="4"/>
  <c r="U61" i="4"/>
  <c r="U59" i="4"/>
  <c r="U57" i="4"/>
  <c r="U55" i="4"/>
  <c r="U50" i="4"/>
  <c r="U47" i="4"/>
  <c r="U45" i="4"/>
  <c r="U42" i="4"/>
  <c r="U39" i="4"/>
  <c r="U37" i="4"/>
  <c r="U35" i="4"/>
  <c r="U32" i="4"/>
  <c r="U30" i="4"/>
  <c r="U28" i="4"/>
  <c r="U20" i="4"/>
  <c r="U14" i="4"/>
  <c r="U10" i="4"/>
  <c r="U64" i="4"/>
  <c r="U62" i="4"/>
  <c r="U60" i="4"/>
  <c r="U58" i="4"/>
  <c r="U56" i="4"/>
  <c r="U54" i="4"/>
  <c r="U49" i="4"/>
  <c r="U46" i="4"/>
  <c r="U43" i="4"/>
  <c r="U40" i="4"/>
  <c r="U38" i="4"/>
  <c r="U36" i="4"/>
  <c r="U34" i="4"/>
  <c r="U31" i="4"/>
  <c r="U29" i="4"/>
  <c r="U22" i="4"/>
  <c r="U16" i="4"/>
  <c r="U13" i="4"/>
  <c r="U9" i="4"/>
  <c r="W34" i="4" l="1"/>
  <c r="X34" i="4"/>
  <c r="W56" i="4"/>
  <c r="X56" i="4"/>
  <c r="W64" i="4"/>
  <c r="X64" i="4"/>
  <c r="W47" i="4"/>
  <c r="X47" i="4"/>
  <c r="W22" i="4"/>
  <c r="X22" i="4"/>
  <c r="W36" i="4"/>
  <c r="X36" i="4"/>
  <c r="W10" i="4"/>
  <c r="X10" i="4"/>
  <c r="X50" i="4"/>
  <c r="W50" i="4"/>
  <c r="W9" i="4"/>
  <c r="X9" i="4"/>
  <c r="W29" i="4"/>
  <c r="X29" i="4"/>
  <c r="X38" i="4"/>
  <c r="W38" i="4"/>
  <c r="W49" i="4"/>
  <c r="X49" i="4"/>
  <c r="W60" i="4"/>
  <c r="X60" i="4"/>
  <c r="W14" i="4"/>
  <c r="X14" i="4"/>
  <c r="W32" i="4"/>
  <c r="X32" i="4"/>
  <c r="W42" i="4"/>
  <c r="X42" i="4"/>
  <c r="X55" i="4"/>
  <c r="W55" i="4"/>
  <c r="W63" i="4"/>
  <c r="X63" i="4"/>
  <c r="W16" i="4"/>
  <c r="X16" i="4"/>
  <c r="X43" i="4"/>
  <c r="W43" i="4"/>
  <c r="W28" i="4"/>
  <c r="X28" i="4"/>
  <c r="W37" i="4"/>
  <c r="X37" i="4"/>
  <c r="W59" i="4"/>
  <c r="X59" i="4"/>
  <c r="W46" i="4"/>
  <c r="X46" i="4"/>
  <c r="W58" i="4"/>
  <c r="X58" i="4"/>
  <c r="W30" i="4"/>
  <c r="X30" i="4"/>
  <c r="W39" i="4"/>
  <c r="X39" i="4"/>
  <c r="W61" i="4"/>
  <c r="X61" i="4"/>
  <c r="W13" i="4"/>
  <c r="X13" i="4"/>
  <c r="W31" i="4"/>
  <c r="X31" i="4"/>
  <c r="W40" i="4"/>
  <c r="X40" i="4"/>
  <c r="W54" i="4"/>
  <c r="X54" i="4"/>
  <c r="W62" i="4"/>
  <c r="X62" i="4"/>
  <c r="W20" i="4"/>
  <c r="X20" i="4"/>
  <c r="W35" i="4"/>
  <c r="X35" i="4"/>
  <c r="W45" i="4"/>
  <c r="X45" i="4"/>
  <c r="W57" i="4"/>
  <c r="X57" i="4"/>
  <c r="W65" i="4"/>
  <c r="X65" i="4"/>
</calcChain>
</file>

<file path=xl/sharedStrings.xml><?xml version="1.0" encoding="utf-8"?>
<sst xmlns="http://schemas.openxmlformats.org/spreadsheetml/2006/main" count="144" uniqueCount="99">
  <si>
    <t>№ п/п</t>
  </si>
  <si>
    <t>Адрес</t>
  </si>
  <si>
    <t>Год постройки</t>
  </si>
  <si>
    <t>Этажность ж/дома</t>
  </si>
  <si>
    <t>Материал стен</t>
  </si>
  <si>
    <t>Общая площадь всех квартир - газовое отопление</t>
  </si>
  <si>
    <t xml:space="preserve"> площадь  юр.лица (при наличии)</t>
  </si>
  <si>
    <t>МОП отапл.</t>
  </si>
  <si>
    <t>Гкал</t>
  </si>
  <si>
    <t>Всего за отопительный период</t>
  </si>
  <si>
    <t>Всего за год по нормативу</t>
  </si>
  <si>
    <t>Экономия</t>
  </si>
  <si>
    <t>Среднемесячная</t>
  </si>
  <si>
    <t>блочный</t>
  </si>
  <si>
    <t>кирпич.</t>
  </si>
  <si>
    <t>Газовиков, 6</t>
  </si>
  <si>
    <t>Гастелло, 7 А</t>
  </si>
  <si>
    <t>Дружбы Народов, 1 (кв.1-68)</t>
  </si>
  <si>
    <t>Менделеева, 37А</t>
  </si>
  <si>
    <t>Механизаторов, 19Б</t>
  </si>
  <si>
    <t>Мичурина 13</t>
  </si>
  <si>
    <t>Мичурина 15</t>
  </si>
  <si>
    <t>ж/панел.</t>
  </si>
  <si>
    <t>Мичурина 17</t>
  </si>
  <si>
    <t>Мичурина 19</t>
  </si>
  <si>
    <t>Никольская, 9</t>
  </si>
  <si>
    <t>Никольская, 11 (кв.сч.)</t>
  </si>
  <si>
    <t>ж/б панели, киртпич</t>
  </si>
  <si>
    <t>Попова, 60Б</t>
  </si>
  <si>
    <t>Садовая 70</t>
  </si>
  <si>
    <t>Садовая, 84А</t>
  </si>
  <si>
    <t>Студенческая, 18 /1, 18/2</t>
  </si>
  <si>
    <t>Студенческая, 20/1 (кв.1-50), 20/2 (кв.51-100)</t>
  </si>
  <si>
    <t>Титова, 9</t>
  </si>
  <si>
    <t>Толстого, 12</t>
  </si>
  <si>
    <t>Энтузиастов, 3Б</t>
  </si>
  <si>
    <t>Югорск-2, 1</t>
  </si>
  <si>
    <t>Югорск-2, 2</t>
  </si>
  <si>
    <t>Югорск-2, 8</t>
  </si>
  <si>
    <t>Югорск-2, 9</t>
  </si>
  <si>
    <t>Менделеева,32/1</t>
  </si>
  <si>
    <t>арболит</t>
  </si>
  <si>
    <t>Мичурина 17/1</t>
  </si>
  <si>
    <t>Никольская,1</t>
  </si>
  <si>
    <t>ж/б кирпич.</t>
  </si>
  <si>
    <t>Попова, 60А</t>
  </si>
  <si>
    <t>Садовая,3А</t>
  </si>
  <si>
    <t>Толстого,6</t>
  </si>
  <si>
    <t>Югорск-2, 3</t>
  </si>
  <si>
    <t>Югорск-2, 4</t>
  </si>
  <si>
    <t>Югорск-2, 5</t>
  </si>
  <si>
    <t>Югорск-2, 6</t>
  </si>
  <si>
    <t>В.Лопатина</t>
  </si>
  <si>
    <t>Попова, 93</t>
  </si>
  <si>
    <t>Савхарова,2А</t>
  </si>
  <si>
    <t>Мичурина 23</t>
  </si>
  <si>
    <t>Мичурина 25</t>
  </si>
  <si>
    <t>Менделеева, 55</t>
  </si>
  <si>
    <t>смешаный</t>
  </si>
  <si>
    <t>Садовая,68</t>
  </si>
  <si>
    <t>Менделеева, 57</t>
  </si>
  <si>
    <t>твинблок</t>
  </si>
  <si>
    <t>Таежная,16/1</t>
  </si>
  <si>
    <t>панели</t>
  </si>
  <si>
    <t>Менделеева, 43А</t>
  </si>
  <si>
    <t>Механизаторов, 19В</t>
  </si>
  <si>
    <t>Таежная,16</t>
  </si>
  <si>
    <t>Газовиков, 2/1</t>
  </si>
  <si>
    <t>Менделеева, 33А</t>
  </si>
  <si>
    <t>СВОД Гкал по показаниям теплосчетчиков за 2023-2024гг.(полностью с дома) ООО "Северное ЖЭУ"</t>
  </si>
  <si>
    <t xml:space="preserve"> 2023-2024гг.</t>
  </si>
  <si>
    <t>с 11.09.23 по 20.09.23</t>
  </si>
  <si>
    <t>с 21.09.23 по 20.10.23</t>
  </si>
  <si>
    <t>с 21.10.23 по 19.11.23</t>
  </si>
  <si>
    <t>с 20.11.23 по 19.12.23</t>
  </si>
  <si>
    <t>с 19.02.24 по 19.03.24</t>
  </si>
  <si>
    <t>2023г сентябрь-декабрь</t>
  </si>
  <si>
    <t>2024г январь-июнь</t>
  </si>
  <si>
    <t>Декабристов,2</t>
  </si>
  <si>
    <t>Декабристов,10</t>
  </si>
  <si>
    <t>Менделеева,41</t>
  </si>
  <si>
    <t>Менделеева,43</t>
  </si>
  <si>
    <t>Мира,12</t>
  </si>
  <si>
    <t>Мира,51А</t>
  </si>
  <si>
    <t>Мира,54А</t>
  </si>
  <si>
    <t>Мира,56А</t>
  </si>
  <si>
    <t>Попова,66</t>
  </si>
  <si>
    <t>Сахарова,2Б</t>
  </si>
  <si>
    <t>Таежная,16/2</t>
  </si>
  <si>
    <t>ж/б сборные</t>
  </si>
  <si>
    <t>панел</t>
  </si>
  <si>
    <t>ж/б панели.</t>
  </si>
  <si>
    <t>ж/б блоки.</t>
  </si>
  <si>
    <t>с 20.12.23 по 18.01.24</t>
  </si>
  <si>
    <t>с 19.01.24 по 18.02.24</t>
  </si>
  <si>
    <t>Мичурина 21</t>
  </si>
  <si>
    <t>с 20.03.24 по 18.04.24</t>
  </si>
  <si>
    <t>с 19.04.24 по 19.05.24</t>
  </si>
  <si>
    <t>с 20.05.24 по 03.06.24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</si>
</sst>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#,##0.000"/>
    <numFmt numFmtId="166" formatCode="#,##0.0000"/>
    <numFmt numFmtId="167" formatCode="#,##0.0"/>
  </numFmts>
  <fonts count="21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9"/>
      <color indexed="8"/>
      <name val="Times New Roman"/>
      <family val="1"/>
      <charset val="204"/>
    </font>
    <font>
      <sz val="9"/>
      <color indexed="8"/>
      <name val="Arial Cyr"/>
      <family val="2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8"/>
      <color indexed="1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 Cyr"/>
      <family val="2"/>
      <charset val="204"/>
    </font>
    <font>
      <sz val="9"/>
      <name val="Arial Cyr"/>
      <family val="2"/>
      <charset val="204"/>
    </font>
    <font>
      <sz val="9"/>
      <color theme="1"/>
      <name val="Times New Roman"/>
      <family val="1"/>
      <charset val="204"/>
    </font>
    <font>
      <b/>
      <sz val="9"/>
      <name val="Arial Cyr"/>
      <charset val="204"/>
    </font>
    <font>
      <b/>
      <sz val="9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9" fontId="3" fillId="0" borderId="0" applyFill="0" applyBorder="0" applyAlignment="0" applyProtection="0"/>
    <xf numFmtId="0" fontId="6" fillId="0" borderId="0"/>
    <xf numFmtId="0" fontId="1" fillId="0" borderId="0"/>
    <xf numFmtId="0" fontId="6" fillId="0" borderId="0"/>
  </cellStyleXfs>
  <cellXfs count="160">
    <xf numFmtId="0" fontId="0" fillId="0" borderId="0" xfId="0"/>
    <xf numFmtId="9" fontId="4" fillId="0" borderId="0" xfId="2" applyFont="1" applyFill="1" applyAlignment="1">
      <alignment horizontal="center" vertical="center"/>
    </xf>
    <xf numFmtId="2" fontId="4" fillId="0" borderId="0" xfId="1" applyNumberFormat="1" applyFont="1" applyFill="1" applyAlignment="1">
      <alignment horizontal="center" vertical="center"/>
    </xf>
    <xf numFmtId="0" fontId="5" fillId="0" borderId="0" xfId="1" applyFont="1" applyFill="1"/>
    <xf numFmtId="0" fontId="1" fillId="0" borderId="0" xfId="1"/>
    <xf numFmtId="164" fontId="9" fillId="0" borderId="1" xfId="1" applyNumberFormat="1" applyFont="1" applyFill="1" applyBorder="1" applyAlignment="1">
      <alignment horizontal="center" vertical="center" wrapText="1"/>
    </xf>
    <xf numFmtId="1" fontId="4" fillId="0" borderId="0" xfId="1" applyNumberFormat="1" applyFont="1" applyFill="1" applyAlignment="1">
      <alignment horizontal="center" vertical="center"/>
    </xf>
    <xf numFmtId="1" fontId="4" fillId="0" borderId="0" xfId="1" applyNumberFormat="1" applyFont="1" applyFill="1" applyAlignment="1">
      <alignment horizontal="center" vertical="center" wrapText="1"/>
    </xf>
    <xf numFmtId="1" fontId="4" fillId="0" borderId="1" xfId="1" applyNumberFormat="1" applyFont="1" applyFill="1" applyBorder="1" applyAlignment="1">
      <alignment horizontal="center" vertical="center"/>
    </xf>
    <xf numFmtId="1" fontId="4" fillId="0" borderId="2" xfId="1" applyNumberFormat="1" applyFont="1" applyFill="1" applyBorder="1" applyAlignment="1">
      <alignment horizontal="center" vertical="center"/>
    </xf>
    <xf numFmtId="1" fontId="4" fillId="0" borderId="4" xfId="1" applyNumberFormat="1" applyFont="1" applyFill="1" applyBorder="1" applyAlignment="1">
      <alignment horizontal="center" vertical="center"/>
    </xf>
    <xf numFmtId="1" fontId="4" fillId="0" borderId="7" xfId="1" applyNumberFormat="1" applyFont="1" applyFill="1" applyBorder="1" applyAlignment="1">
      <alignment horizontal="center" vertical="center"/>
    </xf>
    <xf numFmtId="1" fontId="4" fillId="0" borderId="20" xfId="1" applyNumberFormat="1" applyFont="1" applyFill="1" applyBorder="1" applyAlignment="1">
      <alignment horizontal="center" vertical="center"/>
    </xf>
    <xf numFmtId="0" fontId="7" fillId="0" borderId="1" xfId="3" applyNumberFormat="1" applyFont="1" applyFill="1" applyBorder="1" applyAlignment="1">
      <alignment horizontal="center" vertical="center" wrapText="1"/>
    </xf>
    <xf numFmtId="3" fontId="4" fillId="0" borderId="20" xfId="1" applyNumberFormat="1" applyFont="1" applyFill="1" applyBorder="1" applyAlignment="1">
      <alignment horizontal="center" vertical="center"/>
    </xf>
    <xf numFmtId="2" fontId="8" fillId="0" borderId="1" xfId="1" applyNumberFormat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left" vertical="center"/>
    </xf>
    <xf numFmtId="0" fontId="10" fillId="0" borderId="1" xfId="1" applyFont="1" applyFill="1" applyBorder="1" applyAlignment="1">
      <alignment horizontal="center" vertical="center"/>
    </xf>
    <xf numFmtId="4" fontId="4" fillId="0" borderId="4" xfId="1" applyNumberFormat="1" applyFont="1" applyFill="1" applyBorder="1" applyAlignment="1">
      <alignment horizontal="center" vertical="center"/>
    </xf>
    <xf numFmtId="4" fontId="9" fillId="0" borderId="7" xfId="1" applyNumberFormat="1" applyFont="1" applyFill="1" applyBorder="1" applyAlignment="1">
      <alignment horizontal="center" vertical="center"/>
    </xf>
    <xf numFmtId="4" fontId="4" fillId="0" borderId="19" xfId="1" applyNumberFormat="1" applyFont="1" applyFill="1" applyBorder="1" applyAlignment="1">
      <alignment horizontal="center" vertical="center"/>
    </xf>
    <xf numFmtId="164" fontId="7" fillId="0" borderId="7" xfId="1" applyNumberFormat="1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/>
    </xf>
    <xf numFmtId="164" fontId="4" fillId="0" borderId="1" xfId="1" applyNumberFormat="1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 applyProtection="1">
      <alignment horizontal="center" vertical="center"/>
      <protection locked="0"/>
    </xf>
    <xf numFmtId="2" fontId="8" fillId="2" borderId="1" xfId="1" applyNumberFormat="1" applyFont="1" applyFill="1" applyBorder="1" applyAlignment="1">
      <alignment horizontal="center" vertical="center"/>
    </xf>
    <xf numFmtId="9" fontId="4" fillId="0" borderId="1" xfId="2" applyFont="1" applyFill="1" applyBorder="1" applyAlignment="1">
      <alignment horizontal="center" vertical="center"/>
    </xf>
    <xf numFmtId="4" fontId="4" fillId="0" borderId="4" xfId="1" applyNumberFormat="1" applyFont="1" applyBorder="1" applyAlignment="1">
      <alignment horizontal="center" vertical="center"/>
    </xf>
    <xf numFmtId="4" fontId="4" fillId="0" borderId="1" xfId="1" applyNumberFormat="1" applyFont="1" applyFill="1" applyBorder="1" applyAlignment="1">
      <alignment horizontal="center" vertical="center"/>
    </xf>
    <xf numFmtId="4" fontId="11" fillId="0" borderId="7" xfId="1" applyNumberFormat="1" applyFont="1" applyFill="1" applyBorder="1" applyAlignment="1">
      <alignment horizontal="center" vertical="center"/>
    </xf>
    <xf numFmtId="4" fontId="4" fillId="0" borderId="5" xfId="1" applyNumberFormat="1" applyFont="1" applyBorder="1" applyAlignment="1">
      <alignment horizontal="center" vertical="center"/>
    </xf>
    <xf numFmtId="4" fontId="4" fillId="0" borderId="21" xfId="1" applyNumberFormat="1" applyFont="1" applyFill="1" applyBorder="1" applyAlignment="1">
      <alignment horizontal="center" vertical="center"/>
    </xf>
    <xf numFmtId="4" fontId="4" fillId="0" borderId="19" xfId="1" applyNumberFormat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left" vertical="center" wrapText="1"/>
    </xf>
    <xf numFmtId="0" fontId="7" fillId="0" borderId="19" xfId="1" applyFont="1" applyFill="1" applyBorder="1" applyAlignment="1">
      <alignment vertical="center"/>
    </xf>
    <xf numFmtId="4" fontId="4" fillId="0" borderId="22" xfId="1" applyNumberFormat="1" applyFont="1" applyFill="1" applyBorder="1" applyAlignment="1">
      <alignment horizontal="center" vertical="center"/>
    </xf>
    <xf numFmtId="12" fontId="10" fillId="0" borderId="1" xfId="1" applyNumberFormat="1" applyFont="1" applyFill="1" applyBorder="1" applyAlignment="1">
      <alignment horizontal="center" vertical="center"/>
    </xf>
    <xf numFmtId="2" fontId="4" fillId="0" borderId="0" xfId="1" applyNumberFormat="1" applyFont="1" applyFill="1" applyAlignment="1">
      <alignment horizontal="center" vertical="center"/>
    </xf>
    <xf numFmtId="4" fontId="7" fillId="0" borderId="7" xfId="1" applyNumberFormat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vertical="center"/>
    </xf>
    <xf numFmtId="4" fontId="4" fillId="0" borderId="17" xfId="1" applyNumberFormat="1" applyFont="1" applyFill="1" applyBorder="1" applyAlignment="1">
      <alignment horizontal="center" vertical="center"/>
    </xf>
    <xf numFmtId="4" fontId="7" fillId="0" borderId="6" xfId="1" applyNumberFormat="1" applyFont="1" applyFill="1" applyBorder="1" applyAlignment="1">
      <alignment horizontal="center" vertical="center"/>
    </xf>
    <xf numFmtId="4" fontId="7" fillId="0" borderId="1" xfId="1" applyNumberFormat="1" applyFont="1" applyFill="1" applyBorder="1" applyAlignment="1">
      <alignment horizontal="center" vertical="center"/>
    </xf>
    <xf numFmtId="4" fontId="7" fillId="3" borderId="7" xfId="1" applyNumberFormat="1" applyFont="1" applyFill="1" applyBorder="1" applyAlignment="1">
      <alignment horizontal="center" vertical="center"/>
    </xf>
    <xf numFmtId="4" fontId="7" fillId="3" borderId="6" xfId="1" applyNumberFormat="1" applyFont="1" applyFill="1" applyBorder="1" applyAlignment="1">
      <alignment horizontal="center" vertical="center"/>
    </xf>
    <xf numFmtId="4" fontId="9" fillId="3" borderId="5" xfId="1" applyNumberFormat="1" applyFont="1" applyFill="1" applyBorder="1" applyAlignment="1">
      <alignment horizontal="center" vertical="center"/>
    </xf>
    <xf numFmtId="4" fontId="9" fillId="3" borderId="6" xfId="1" applyNumberFormat="1" applyFont="1" applyFill="1" applyBorder="1" applyAlignment="1">
      <alignment horizontal="center" vertical="center"/>
    </xf>
    <xf numFmtId="0" fontId="1" fillId="0" borderId="0" xfId="1" applyFill="1"/>
    <xf numFmtId="1" fontId="4" fillId="0" borderId="19" xfId="1" applyNumberFormat="1" applyFont="1" applyFill="1" applyBorder="1" applyAlignment="1">
      <alignment horizontal="center" vertical="center"/>
    </xf>
    <xf numFmtId="1" fontId="4" fillId="4" borderId="1" xfId="1" applyNumberFormat="1" applyFont="1" applyFill="1" applyBorder="1" applyAlignment="1">
      <alignment horizontal="center" vertical="center"/>
    </xf>
    <xf numFmtId="1" fontId="4" fillId="4" borderId="0" xfId="1" applyNumberFormat="1" applyFont="1" applyFill="1" applyBorder="1" applyAlignment="1">
      <alignment horizontal="center" vertical="center"/>
    </xf>
    <xf numFmtId="0" fontId="1" fillId="4" borderId="0" xfId="1" applyFill="1"/>
    <xf numFmtId="164" fontId="7" fillId="0" borderId="18" xfId="1" applyNumberFormat="1" applyFont="1" applyFill="1" applyBorder="1" applyAlignment="1">
      <alignment horizontal="center" vertical="center"/>
    </xf>
    <xf numFmtId="165" fontId="4" fillId="0" borderId="24" xfId="1" applyNumberFormat="1" applyFont="1" applyFill="1" applyBorder="1" applyAlignment="1">
      <alignment horizontal="center"/>
    </xf>
    <xf numFmtId="0" fontId="10" fillId="0" borderId="1" xfId="1" applyFont="1" applyFill="1" applyBorder="1" applyAlignment="1">
      <alignment horizontal="center" vertical="center" wrapText="1"/>
    </xf>
    <xf numFmtId="2" fontId="4" fillId="0" borderId="0" xfId="1" applyNumberFormat="1" applyFont="1" applyFill="1" applyAlignment="1">
      <alignment horizontal="center" vertical="center"/>
    </xf>
    <xf numFmtId="2" fontId="4" fillId="0" borderId="0" xfId="1" applyNumberFormat="1" applyFont="1" applyFill="1" applyBorder="1" applyAlignment="1">
      <alignment horizontal="center" vertical="center"/>
    </xf>
    <xf numFmtId="4" fontId="7" fillId="0" borderId="0" xfId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left" vertical="center"/>
    </xf>
    <xf numFmtId="2" fontId="4" fillId="0" borderId="0" xfId="1" applyNumberFormat="1" applyFont="1" applyFill="1" applyAlignment="1">
      <alignment horizontal="center" vertical="center"/>
    </xf>
    <xf numFmtId="164" fontId="4" fillId="0" borderId="24" xfId="1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64" fontId="4" fillId="0" borderId="20" xfId="1" applyNumberFormat="1" applyFont="1" applyFill="1" applyBorder="1" applyAlignment="1">
      <alignment horizontal="center" vertical="center"/>
    </xf>
    <xf numFmtId="2" fontId="4" fillId="0" borderId="0" xfId="1" applyNumberFormat="1" applyFont="1" applyFill="1" applyAlignment="1">
      <alignment horizontal="center" vertical="center"/>
    </xf>
    <xf numFmtId="164" fontId="13" fillId="0" borderId="7" xfId="1" applyNumberFormat="1" applyFont="1" applyFill="1" applyBorder="1" applyAlignment="1">
      <alignment horizontal="center" vertical="center"/>
    </xf>
    <xf numFmtId="165" fontId="12" fillId="0" borderId="1" xfId="1" applyNumberFormat="1" applyFont="1" applyFill="1" applyBorder="1" applyAlignment="1">
      <alignment horizontal="center" vertical="center"/>
    </xf>
    <xf numFmtId="164" fontId="12" fillId="0" borderId="1" xfId="1" applyNumberFormat="1" applyFont="1" applyFill="1" applyBorder="1" applyAlignment="1">
      <alignment horizontal="center" vertical="center"/>
    </xf>
    <xf numFmtId="2" fontId="4" fillId="0" borderId="0" xfId="1" applyNumberFormat="1" applyFont="1" applyFill="1" applyAlignment="1">
      <alignment horizontal="center" vertical="center"/>
    </xf>
    <xf numFmtId="165" fontId="12" fillId="0" borderId="1" xfId="1" applyNumberFormat="1" applyFont="1" applyFill="1" applyBorder="1" applyAlignment="1">
      <alignment horizontal="center"/>
    </xf>
    <xf numFmtId="4" fontId="9" fillId="3" borderId="25" xfId="1" applyNumberFormat="1" applyFont="1" applyFill="1" applyBorder="1" applyAlignment="1">
      <alignment horizontal="center" vertical="center"/>
    </xf>
    <xf numFmtId="4" fontId="7" fillId="3" borderId="26" xfId="1" applyNumberFormat="1" applyFont="1" applyFill="1" applyBorder="1" applyAlignment="1">
      <alignment horizontal="center" vertical="center"/>
    </xf>
    <xf numFmtId="4" fontId="9" fillId="3" borderId="26" xfId="1" applyNumberFormat="1" applyFont="1" applyFill="1" applyBorder="1" applyAlignment="1">
      <alignment horizontal="center" vertical="center"/>
    </xf>
    <xf numFmtId="164" fontId="7" fillId="0" borderId="26" xfId="1" applyNumberFormat="1" applyFont="1" applyFill="1" applyBorder="1" applyAlignment="1">
      <alignment horizontal="center" vertical="center"/>
    </xf>
    <xf numFmtId="2" fontId="4" fillId="0" borderId="27" xfId="1" applyNumberFormat="1" applyFont="1" applyFill="1" applyBorder="1" applyAlignment="1">
      <alignment horizontal="center" vertical="center"/>
    </xf>
    <xf numFmtId="0" fontId="1" fillId="0" borderId="27" xfId="1" applyBorder="1"/>
    <xf numFmtId="2" fontId="4" fillId="0" borderId="0" xfId="1" applyNumberFormat="1" applyFont="1" applyFill="1" applyAlignment="1">
      <alignment horizontal="center" vertical="center"/>
    </xf>
    <xf numFmtId="2" fontId="4" fillId="0" borderId="0" xfId="1" applyNumberFormat="1" applyFont="1" applyFill="1" applyAlignment="1">
      <alignment horizontal="center" vertical="center"/>
    </xf>
    <xf numFmtId="4" fontId="4" fillId="0" borderId="7" xfId="0" applyNumberFormat="1" applyFont="1" applyFill="1" applyBorder="1" applyAlignment="1">
      <alignment horizontal="center" vertical="center"/>
    </xf>
    <xf numFmtId="4" fontId="11" fillId="0" borderId="7" xfId="0" applyNumberFormat="1" applyFont="1" applyFill="1" applyBorder="1" applyAlignment="1">
      <alignment horizontal="center" vertical="center"/>
    </xf>
    <xf numFmtId="2" fontId="4" fillId="0" borderId="0" xfId="1" applyNumberFormat="1" applyFont="1" applyFill="1" applyAlignment="1">
      <alignment horizontal="center" vertical="center"/>
    </xf>
    <xf numFmtId="0" fontId="4" fillId="0" borderId="1" xfId="1" applyFont="1" applyFill="1" applyBorder="1" applyAlignment="1">
      <alignment horizontal="left" vertical="center"/>
    </xf>
    <xf numFmtId="165" fontId="10" fillId="0" borderId="1" xfId="1" applyNumberFormat="1" applyFont="1" applyFill="1" applyBorder="1" applyAlignment="1" applyProtection="1">
      <alignment horizontal="center" vertical="center"/>
      <protection hidden="1"/>
    </xf>
    <xf numFmtId="2" fontId="4" fillId="0" borderId="0" xfId="1" applyNumberFormat="1" applyFont="1" applyFill="1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2" fontId="4" fillId="0" borderId="0" xfId="1" applyNumberFormat="1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2" fontId="4" fillId="0" borderId="0" xfId="1" applyNumberFormat="1" applyFont="1" applyFill="1" applyAlignment="1">
      <alignment horizontal="center" vertical="center"/>
    </xf>
    <xf numFmtId="4" fontId="9" fillId="0" borderId="7" xfId="0" applyNumberFormat="1" applyFont="1" applyFill="1" applyBorder="1" applyAlignment="1">
      <alignment horizontal="center" vertical="center"/>
    </xf>
    <xf numFmtId="4" fontId="9" fillId="4" borderId="7" xfId="0" applyNumberFormat="1" applyFont="1" applyFill="1" applyBorder="1" applyAlignment="1">
      <alignment horizontal="center" vertical="center"/>
    </xf>
    <xf numFmtId="4" fontId="7" fillId="4" borderId="19" xfId="0" applyNumberFormat="1" applyFont="1" applyFill="1" applyBorder="1" applyAlignment="1">
      <alignment horizontal="center" vertical="center"/>
    </xf>
    <xf numFmtId="4" fontId="7" fillId="0" borderId="19" xfId="0" applyNumberFormat="1" applyFont="1" applyFill="1" applyBorder="1" applyAlignment="1">
      <alignment horizontal="center" vertical="center"/>
    </xf>
    <xf numFmtId="2" fontId="4" fillId="0" borderId="0" xfId="1" applyNumberFormat="1" applyFont="1" applyFill="1" applyAlignment="1">
      <alignment horizontal="center" vertical="center"/>
    </xf>
    <xf numFmtId="2" fontId="4" fillId="0" borderId="1" xfId="1" applyNumberFormat="1" applyFont="1" applyFill="1" applyBorder="1" applyAlignment="1">
      <alignment horizontal="center" vertical="center"/>
    </xf>
    <xf numFmtId="2" fontId="4" fillId="0" borderId="0" xfId="1" applyNumberFormat="1" applyFont="1" applyFill="1" applyAlignment="1">
      <alignment horizontal="center" vertical="center"/>
    </xf>
    <xf numFmtId="3" fontId="4" fillId="0" borderId="6" xfId="1" applyNumberFormat="1" applyFont="1" applyFill="1" applyBorder="1" applyAlignment="1">
      <alignment horizontal="center" vertical="center"/>
    </xf>
    <xf numFmtId="3" fontId="9" fillId="0" borderId="6" xfId="0" applyNumberFormat="1" applyFont="1" applyFill="1" applyBorder="1" applyAlignment="1">
      <alignment horizontal="center" vertical="center"/>
    </xf>
    <xf numFmtId="2" fontId="4" fillId="0" borderId="5" xfId="1" applyNumberFormat="1" applyFont="1" applyFill="1" applyBorder="1" applyAlignment="1">
      <alignment horizontal="center" vertical="center"/>
    </xf>
    <xf numFmtId="1" fontId="4" fillId="0" borderId="6" xfId="1" applyNumberFormat="1" applyFont="1" applyFill="1" applyBorder="1" applyAlignment="1">
      <alignment horizontal="center" vertical="center"/>
    </xf>
    <xf numFmtId="1" fontId="4" fillId="0" borderId="21" xfId="1" applyNumberFormat="1" applyFont="1" applyFill="1" applyBorder="1" applyAlignment="1">
      <alignment horizontal="center" vertical="center"/>
    </xf>
    <xf numFmtId="0" fontId="4" fillId="0" borderId="28" xfId="1" applyFont="1" applyFill="1" applyBorder="1" applyAlignment="1">
      <alignment horizontal="left" vertical="center"/>
    </xf>
    <xf numFmtId="0" fontId="10" fillId="0" borderId="24" xfId="1" applyFont="1" applyFill="1" applyBorder="1" applyAlignment="1">
      <alignment horizontal="center" vertical="center"/>
    </xf>
    <xf numFmtId="4" fontId="9" fillId="0" borderId="18" xfId="1" applyNumberFormat="1" applyFont="1" applyFill="1" applyBorder="1" applyAlignment="1">
      <alignment horizontal="center" vertical="center"/>
    </xf>
    <xf numFmtId="3" fontId="4" fillId="0" borderId="1" xfId="1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2" fontId="4" fillId="0" borderId="0" xfId="1" applyNumberFormat="1" applyFont="1" applyFill="1" applyAlignment="1">
      <alignment horizontal="center" vertical="center"/>
    </xf>
    <xf numFmtId="0" fontId="1" fillId="0" borderId="1" xfId="1" applyBorder="1"/>
    <xf numFmtId="164" fontId="1" fillId="0" borderId="1" xfId="1" applyNumberFormat="1" applyFill="1" applyBorder="1"/>
    <xf numFmtId="164" fontId="1" fillId="0" borderId="1" xfId="1" applyNumberFormat="1" applyBorder="1"/>
    <xf numFmtId="165" fontId="1" fillId="0" borderId="1" xfId="1" applyNumberFormat="1" applyBorder="1"/>
    <xf numFmtId="0" fontId="1" fillId="0" borderId="1" xfId="1" applyFill="1" applyBorder="1"/>
    <xf numFmtId="0" fontId="7" fillId="0" borderId="6" xfId="0" applyFont="1" applyFill="1" applyBorder="1" applyAlignment="1">
      <alignment vertical="center"/>
    </xf>
    <xf numFmtId="0" fontId="16" fillId="0" borderId="1" xfId="1" applyFont="1" applyBorder="1" applyAlignment="1">
      <alignment horizontal="center"/>
    </xf>
    <xf numFmtId="165" fontId="16" fillId="0" borderId="1" xfId="1" applyNumberFormat="1" applyFont="1" applyBorder="1" applyAlignment="1">
      <alignment horizontal="center"/>
    </xf>
    <xf numFmtId="0" fontId="17" fillId="0" borderId="1" xfId="1" applyFont="1" applyBorder="1" applyAlignment="1">
      <alignment horizontal="center"/>
    </xf>
    <xf numFmtId="166" fontId="4" fillId="0" borderId="1" xfId="1" applyNumberFormat="1" applyFont="1" applyFill="1" applyBorder="1" applyAlignment="1">
      <alignment horizontal="center" vertical="center"/>
    </xf>
    <xf numFmtId="167" fontId="17" fillId="0" borderId="1" xfId="1" applyNumberFormat="1" applyFont="1" applyBorder="1" applyAlignment="1">
      <alignment horizontal="center"/>
    </xf>
    <xf numFmtId="0" fontId="7" fillId="0" borderId="1" xfId="0" applyFont="1" applyFill="1" applyBorder="1" applyAlignment="1">
      <alignment vertical="center"/>
    </xf>
    <xf numFmtId="164" fontId="16" fillId="0" borderId="1" xfId="1" applyNumberFormat="1" applyFont="1" applyBorder="1" applyAlignment="1">
      <alignment horizontal="center"/>
    </xf>
    <xf numFmtId="0" fontId="1" fillId="0" borderId="1" xfId="1" applyBorder="1" applyAlignment="1">
      <alignment horizontal="center"/>
    </xf>
    <xf numFmtId="0" fontId="19" fillId="0" borderId="1" xfId="1" applyFont="1" applyBorder="1" applyAlignment="1">
      <alignment horizontal="center"/>
    </xf>
    <xf numFmtId="0" fontId="20" fillId="0" borderId="1" xfId="1" applyFont="1" applyBorder="1" applyAlignment="1">
      <alignment horizontal="center"/>
    </xf>
    <xf numFmtId="0" fontId="1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65" fontId="1" fillId="0" borderId="1" xfId="1" applyNumberFormat="1" applyBorder="1" applyAlignment="1">
      <alignment horizontal="center"/>
    </xf>
    <xf numFmtId="2" fontId="4" fillId="0" borderId="0" xfId="1" applyNumberFormat="1" applyFont="1" applyFill="1" applyAlignment="1">
      <alignment horizontal="center" vertical="center"/>
    </xf>
    <xf numFmtId="0" fontId="1" fillId="0" borderId="0" xfId="1" applyAlignment="1">
      <alignment horizontal="center"/>
    </xf>
    <xf numFmtId="165" fontId="10" fillId="0" borderId="1" xfId="1" applyNumberFormat="1" applyFont="1" applyFill="1" applyBorder="1" applyAlignment="1">
      <alignment horizontal="center" vertical="center"/>
    </xf>
    <xf numFmtId="0" fontId="1" fillId="0" borderId="1" xfId="1" applyFont="1" applyBorder="1" applyAlignment="1">
      <alignment horizontal="center"/>
    </xf>
    <xf numFmtId="165" fontId="1" fillId="0" borderId="1" xfId="1" applyNumberFormat="1" applyFont="1" applyBorder="1" applyAlignment="1">
      <alignment horizontal="center"/>
    </xf>
    <xf numFmtId="2" fontId="4" fillId="0" borderId="0" xfId="1" applyNumberFormat="1" applyFont="1" applyFill="1" applyAlignment="1">
      <alignment horizontal="center" vertical="center" wrapText="1"/>
    </xf>
    <xf numFmtId="2" fontId="4" fillId="0" borderId="13" xfId="1" applyNumberFormat="1" applyFont="1" applyFill="1" applyBorder="1" applyAlignment="1">
      <alignment horizontal="center" vertical="center" wrapText="1"/>
    </xf>
    <xf numFmtId="2" fontId="4" fillId="0" borderId="14" xfId="1" applyNumberFormat="1" applyFont="1" applyFill="1" applyBorder="1" applyAlignment="1">
      <alignment horizontal="center" vertical="center" wrapText="1"/>
    </xf>
    <xf numFmtId="2" fontId="4" fillId="0" borderId="15" xfId="1" applyNumberFormat="1" applyFont="1" applyFill="1" applyBorder="1" applyAlignment="1">
      <alignment horizontal="center" vertical="center" wrapText="1"/>
    </xf>
    <xf numFmtId="2" fontId="4" fillId="0" borderId="23" xfId="1" applyNumberFormat="1" applyFont="1" applyFill="1" applyBorder="1" applyAlignment="1">
      <alignment horizontal="center" vertical="center"/>
    </xf>
    <xf numFmtId="2" fontId="4" fillId="0" borderId="0" xfId="1" applyNumberFormat="1" applyFont="1" applyFill="1" applyAlignment="1">
      <alignment horizontal="center" vertical="center"/>
    </xf>
    <xf numFmtId="2" fontId="4" fillId="0" borderId="1" xfId="1" applyNumberFormat="1" applyFont="1" applyFill="1" applyBorder="1" applyAlignment="1">
      <alignment horizontal="center" vertical="center" wrapText="1"/>
    </xf>
    <xf numFmtId="2" fontId="4" fillId="0" borderId="20" xfId="1" applyNumberFormat="1" applyFont="1" applyFill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2" fontId="8" fillId="0" borderId="1" xfId="1" applyNumberFormat="1" applyFont="1" applyFill="1" applyBorder="1" applyAlignment="1">
      <alignment horizontal="center" vertical="center" wrapText="1"/>
    </xf>
    <xf numFmtId="2" fontId="2" fillId="0" borderId="0" xfId="1" applyNumberFormat="1" applyFont="1" applyFill="1" applyBorder="1" applyAlignment="1">
      <alignment horizontal="center" vertical="center"/>
    </xf>
    <xf numFmtId="2" fontId="4" fillId="4" borderId="1" xfId="1" applyNumberFormat="1" applyFont="1" applyFill="1" applyBorder="1" applyAlignment="1">
      <alignment horizontal="center" vertical="center" wrapText="1"/>
    </xf>
    <xf numFmtId="2" fontId="4" fillId="0" borderId="2" xfId="1" applyNumberFormat="1" applyFont="1" applyFill="1" applyBorder="1" applyAlignment="1">
      <alignment horizontal="center" vertical="center" wrapText="1"/>
    </xf>
    <xf numFmtId="2" fontId="7" fillId="0" borderId="1" xfId="3" applyNumberFormat="1" applyFont="1" applyFill="1" applyBorder="1" applyAlignment="1">
      <alignment horizontal="center" vertical="center" wrapText="1"/>
    </xf>
    <xf numFmtId="2" fontId="7" fillId="0" borderId="3" xfId="3" applyNumberFormat="1" applyFont="1" applyFill="1" applyBorder="1" applyAlignment="1">
      <alignment horizontal="center" vertical="center" wrapText="1"/>
    </xf>
    <xf numFmtId="2" fontId="7" fillId="0" borderId="11" xfId="3" applyNumberFormat="1" applyFont="1" applyFill="1" applyBorder="1" applyAlignment="1">
      <alignment horizontal="center" vertical="center" wrapText="1"/>
    </xf>
    <xf numFmtId="2" fontId="7" fillId="0" borderId="16" xfId="3" applyNumberFormat="1" applyFont="1" applyFill="1" applyBorder="1" applyAlignment="1">
      <alignment horizontal="center" vertical="center" wrapText="1"/>
    </xf>
    <xf numFmtId="2" fontId="4" fillId="0" borderId="4" xfId="1" applyNumberFormat="1" applyFont="1" applyFill="1" applyBorder="1" applyAlignment="1">
      <alignment horizontal="center" vertical="center" wrapText="1"/>
    </xf>
    <xf numFmtId="2" fontId="4" fillId="0" borderId="6" xfId="1" applyNumberFormat="1" applyFont="1" applyFill="1" applyBorder="1" applyAlignment="1">
      <alignment horizontal="center" vertical="center" wrapText="1"/>
    </xf>
    <xf numFmtId="2" fontId="4" fillId="0" borderId="12" xfId="1" applyNumberFormat="1" applyFont="1" applyFill="1" applyBorder="1" applyAlignment="1">
      <alignment horizontal="center" vertical="center" wrapText="1"/>
    </xf>
    <xf numFmtId="2" fontId="4" fillId="0" borderId="18" xfId="1" applyNumberFormat="1" applyFont="1" applyFill="1" applyBorder="1" applyAlignment="1">
      <alignment horizontal="center" vertical="center" wrapText="1"/>
    </xf>
    <xf numFmtId="2" fontId="4" fillId="0" borderId="7" xfId="1" applyNumberFormat="1" applyFont="1" applyFill="1" applyBorder="1" applyAlignment="1">
      <alignment horizontal="center" vertical="center" wrapText="1"/>
    </xf>
    <xf numFmtId="2" fontId="4" fillId="0" borderId="19" xfId="1" applyNumberFormat="1" applyFont="1" applyFill="1" applyBorder="1" applyAlignment="1">
      <alignment horizontal="center" vertical="center" wrapText="1"/>
    </xf>
    <xf numFmtId="2" fontId="4" fillId="0" borderId="8" xfId="1" applyNumberFormat="1" applyFont="1" applyFill="1" applyBorder="1" applyAlignment="1">
      <alignment horizontal="center" vertical="center" wrapText="1"/>
    </xf>
    <xf numFmtId="2" fontId="4" fillId="0" borderId="9" xfId="1" applyNumberFormat="1" applyFont="1" applyFill="1" applyBorder="1" applyAlignment="1">
      <alignment horizontal="center" vertical="center" wrapText="1"/>
    </xf>
    <xf numFmtId="2" fontId="4" fillId="0" borderId="10" xfId="1" applyNumberFormat="1" applyFont="1" applyFill="1" applyBorder="1" applyAlignment="1">
      <alignment horizontal="center" vertical="center" wrapText="1"/>
    </xf>
    <xf numFmtId="1" fontId="1" fillId="0" borderId="1" xfId="1" applyNumberFormat="1" applyBorder="1" applyAlignment="1">
      <alignment horizontal="center"/>
    </xf>
  </cellXfs>
  <cellStyles count="6">
    <cellStyle name="Обычный" xfId="0" builtinId="0"/>
    <cellStyle name="Обычный 2" xfId="1"/>
    <cellStyle name="Обычный 2 2" xfId="4"/>
    <cellStyle name="Обычный 2 3" xfId="3"/>
    <cellStyle name="Обычный 3" xfId="5"/>
    <cellStyle name="Процент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T66"/>
  <sheetViews>
    <sheetView tabSelected="1" topLeftCell="F1" zoomScaleNormal="100" workbookViewId="0">
      <pane xSplit="24360" ySplit="2025" topLeftCell="A40" activePane="bottomLeft"/>
      <selection activeCell="R4" sqref="R4"/>
      <selection pane="topRight" activeCell="W17" sqref="W17"/>
      <selection pane="bottomLeft" activeCell="Q66" sqref="Q66:R66"/>
      <selection pane="bottomRight" activeCell="U73" sqref="U73"/>
    </sheetView>
  </sheetViews>
  <sheetFormatPr defaultRowHeight="12.75" x14ac:dyDescent="0.2"/>
  <cols>
    <col min="1" max="1" width="4.7109375" style="53" customWidth="1"/>
    <col min="2" max="2" width="19.5703125" style="4" customWidth="1"/>
    <col min="3" max="3" width="5.42578125" style="4" customWidth="1"/>
    <col min="4" max="4" width="4.7109375" style="4" customWidth="1"/>
    <col min="5" max="5" width="10.42578125" style="4" customWidth="1"/>
    <col min="6" max="6" width="10.5703125" style="4" customWidth="1"/>
    <col min="7" max="7" width="7" style="4" customWidth="1"/>
    <col min="8" max="8" width="7.7109375" style="4" customWidth="1"/>
    <col min="9" max="9" width="8.42578125" style="49" customWidth="1"/>
    <col min="10" max="10" width="9.28515625" style="4" customWidth="1"/>
    <col min="11" max="11" width="10" style="4" customWidth="1"/>
    <col min="12" max="12" width="9.7109375" style="4" customWidth="1"/>
    <col min="13" max="13" width="9.5703125" style="4" customWidth="1"/>
    <col min="14" max="14" width="9.85546875" style="129" customWidth="1"/>
    <col min="15" max="15" width="10" style="4" customWidth="1"/>
    <col min="16" max="17" width="8.7109375" style="4" customWidth="1"/>
    <col min="18" max="18" width="8.5703125" style="4" customWidth="1"/>
    <col min="19" max="19" width="11" style="4" customWidth="1"/>
    <col min="20" max="20" width="6.7109375" style="4" customWidth="1"/>
    <col min="21" max="21" width="7.42578125" style="4" customWidth="1"/>
    <col min="22" max="22" width="10.85546875" style="4" customWidth="1"/>
    <col min="23" max="23" width="7.85546875" style="4" customWidth="1"/>
    <col min="24" max="24" width="7.7109375" style="4" customWidth="1"/>
    <col min="25" max="25" width="9.140625" style="4"/>
    <col min="26" max="26" width="22.28515625" style="4" customWidth="1"/>
    <col min="27" max="256" width="9.140625" style="4"/>
    <col min="257" max="257" width="21.140625" style="4" customWidth="1"/>
    <col min="258" max="258" width="7.5703125" style="4" customWidth="1"/>
    <col min="259" max="259" width="6.28515625" style="4" customWidth="1"/>
    <col min="260" max="260" width="10.42578125" style="4" customWidth="1"/>
    <col min="261" max="262" width="10.5703125" style="4" customWidth="1"/>
    <col min="263" max="263" width="7" style="4" customWidth="1"/>
    <col min="264" max="264" width="9.42578125" style="4" customWidth="1"/>
    <col min="265" max="266" width="8.42578125" style="4" customWidth="1"/>
    <col min="267" max="267" width="10" style="4" customWidth="1"/>
    <col min="268" max="268" width="9.7109375" style="4" customWidth="1"/>
    <col min="269" max="269" width="9.5703125" style="4" customWidth="1"/>
    <col min="270" max="270" width="9.85546875" style="4" customWidth="1"/>
    <col min="271" max="271" width="8.85546875" style="4" customWidth="1"/>
    <col min="272" max="273" width="8.7109375" style="4" customWidth="1"/>
    <col min="274" max="274" width="8.28515625" style="4" customWidth="1"/>
    <col min="275" max="275" width="11" style="4" customWidth="1"/>
    <col min="276" max="276" width="11.42578125" style="4" customWidth="1"/>
    <col min="277" max="277" width="11" style="4" customWidth="1"/>
    <col min="278" max="280" width="0" style="4" hidden="1" customWidth="1"/>
    <col min="281" max="281" width="9.140625" style="4"/>
    <col min="282" max="282" width="22.28515625" style="4" customWidth="1"/>
    <col min="283" max="512" width="9.140625" style="4"/>
    <col min="513" max="513" width="21.140625" style="4" customWidth="1"/>
    <col min="514" max="514" width="7.5703125" style="4" customWidth="1"/>
    <col min="515" max="515" width="6.28515625" style="4" customWidth="1"/>
    <col min="516" max="516" width="10.42578125" style="4" customWidth="1"/>
    <col min="517" max="518" width="10.5703125" style="4" customWidth="1"/>
    <col min="519" max="519" width="7" style="4" customWidth="1"/>
    <col min="520" max="520" width="9.42578125" style="4" customWidth="1"/>
    <col min="521" max="522" width="8.42578125" style="4" customWidth="1"/>
    <col min="523" max="523" width="10" style="4" customWidth="1"/>
    <col min="524" max="524" width="9.7109375" style="4" customWidth="1"/>
    <col min="525" max="525" width="9.5703125" style="4" customWidth="1"/>
    <col min="526" max="526" width="9.85546875" style="4" customWidth="1"/>
    <col min="527" max="527" width="8.85546875" style="4" customWidth="1"/>
    <col min="528" max="529" width="8.7109375" style="4" customWidth="1"/>
    <col min="530" max="530" width="8.28515625" style="4" customWidth="1"/>
    <col min="531" max="531" width="11" style="4" customWidth="1"/>
    <col min="532" max="532" width="11.42578125" style="4" customWidth="1"/>
    <col min="533" max="533" width="11" style="4" customWidth="1"/>
    <col min="534" max="536" width="0" style="4" hidden="1" customWidth="1"/>
    <col min="537" max="537" width="9.140625" style="4"/>
    <col min="538" max="538" width="22.28515625" style="4" customWidth="1"/>
    <col min="539" max="768" width="9.140625" style="4"/>
    <col min="769" max="769" width="21.140625" style="4" customWidth="1"/>
    <col min="770" max="770" width="7.5703125" style="4" customWidth="1"/>
    <col min="771" max="771" width="6.28515625" style="4" customWidth="1"/>
    <col min="772" max="772" width="10.42578125" style="4" customWidth="1"/>
    <col min="773" max="774" width="10.5703125" style="4" customWidth="1"/>
    <col min="775" max="775" width="7" style="4" customWidth="1"/>
    <col min="776" max="776" width="9.42578125" style="4" customWidth="1"/>
    <col min="777" max="778" width="8.42578125" style="4" customWidth="1"/>
    <col min="779" max="779" width="10" style="4" customWidth="1"/>
    <col min="780" max="780" width="9.7109375" style="4" customWidth="1"/>
    <col min="781" max="781" width="9.5703125" style="4" customWidth="1"/>
    <col min="782" max="782" width="9.85546875" style="4" customWidth="1"/>
    <col min="783" max="783" width="8.85546875" style="4" customWidth="1"/>
    <col min="784" max="785" width="8.7109375" style="4" customWidth="1"/>
    <col min="786" max="786" width="8.28515625" style="4" customWidth="1"/>
    <col min="787" max="787" width="11" style="4" customWidth="1"/>
    <col min="788" max="788" width="11.42578125" style="4" customWidth="1"/>
    <col min="789" max="789" width="11" style="4" customWidth="1"/>
    <col min="790" max="792" width="0" style="4" hidden="1" customWidth="1"/>
    <col min="793" max="793" width="9.140625" style="4"/>
    <col min="794" max="794" width="22.28515625" style="4" customWidth="1"/>
    <col min="795" max="1024" width="9.140625" style="4"/>
    <col min="1025" max="1025" width="21.140625" style="4" customWidth="1"/>
    <col min="1026" max="1026" width="7.5703125" style="4" customWidth="1"/>
    <col min="1027" max="1027" width="6.28515625" style="4" customWidth="1"/>
    <col min="1028" max="1028" width="10.42578125" style="4" customWidth="1"/>
    <col min="1029" max="1030" width="10.5703125" style="4" customWidth="1"/>
    <col min="1031" max="1031" width="7" style="4" customWidth="1"/>
    <col min="1032" max="1032" width="9.42578125" style="4" customWidth="1"/>
    <col min="1033" max="1034" width="8.42578125" style="4" customWidth="1"/>
    <col min="1035" max="1035" width="10" style="4" customWidth="1"/>
    <col min="1036" max="1036" width="9.7109375" style="4" customWidth="1"/>
    <col min="1037" max="1037" width="9.5703125" style="4" customWidth="1"/>
    <col min="1038" max="1038" width="9.85546875" style="4" customWidth="1"/>
    <col min="1039" max="1039" width="8.85546875" style="4" customWidth="1"/>
    <col min="1040" max="1041" width="8.7109375" style="4" customWidth="1"/>
    <col min="1042" max="1042" width="8.28515625" style="4" customWidth="1"/>
    <col min="1043" max="1043" width="11" style="4" customWidth="1"/>
    <col min="1044" max="1044" width="11.42578125" style="4" customWidth="1"/>
    <col min="1045" max="1045" width="11" style="4" customWidth="1"/>
    <col min="1046" max="1048" width="0" style="4" hidden="1" customWidth="1"/>
    <col min="1049" max="1049" width="9.140625" style="4"/>
    <col min="1050" max="1050" width="22.28515625" style="4" customWidth="1"/>
    <col min="1051" max="1280" width="9.140625" style="4"/>
    <col min="1281" max="1281" width="21.140625" style="4" customWidth="1"/>
    <col min="1282" max="1282" width="7.5703125" style="4" customWidth="1"/>
    <col min="1283" max="1283" width="6.28515625" style="4" customWidth="1"/>
    <col min="1284" max="1284" width="10.42578125" style="4" customWidth="1"/>
    <col min="1285" max="1286" width="10.5703125" style="4" customWidth="1"/>
    <col min="1287" max="1287" width="7" style="4" customWidth="1"/>
    <col min="1288" max="1288" width="9.42578125" style="4" customWidth="1"/>
    <col min="1289" max="1290" width="8.42578125" style="4" customWidth="1"/>
    <col min="1291" max="1291" width="10" style="4" customWidth="1"/>
    <col min="1292" max="1292" width="9.7109375" style="4" customWidth="1"/>
    <col min="1293" max="1293" width="9.5703125" style="4" customWidth="1"/>
    <col min="1294" max="1294" width="9.85546875" style="4" customWidth="1"/>
    <col min="1295" max="1295" width="8.85546875" style="4" customWidth="1"/>
    <col min="1296" max="1297" width="8.7109375" style="4" customWidth="1"/>
    <col min="1298" max="1298" width="8.28515625" style="4" customWidth="1"/>
    <col min="1299" max="1299" width="11" style="4" customWidth="1"/>
    <col min="1300" max="1300" width="11.42578125" style="4" customWidth="1"/>
    <col min="1301" max="1301" width="11" style="4" customWidth="1"/>
    <col min="1302" max="1304" width="0" style="4" hidden="1" customWidth="1"/>
    <col min="1305" max="1305" width="9.140625" style="4"/>
    <col min="1306" max="1306" width="22.28515625" style="4" customWidth="1"/>
    <col min="1307" max="1536" width="9.140625" style="4"/>
    <col min="1537" max="1537" width="21.140625" style="4" customWidth="1"/>
    <col min="1538" max="1538" width="7.5703125" style="4" customWidth="1"/>
    <col min="1539" max="1539" width="6.28515625" style="4" customWidth="1"/>
    <col min="1540" max="1540" width="10.42578125" style="4" customWidth="1"/>
    <col min="1541" max="1542" width="10.5703125" style="4" customWidth="1"/>
    <col min="1543" max="1543" width="7" style="4" customWidth="1"/>
    <col min="1544" max="1544" width="9.42578125" style="4" customWidth="1"/>
    <col min="1545" max="1546" width="8.42578125" style="4" customWidth="1"/>
    <col min="1547" max="1547" width="10" style="4" customWidth="1"/>
    <col min="1548" max="1548" width="9.7109375" style="4" customWidth="1"/>
    <col min="1549" max="1549" width="9.5703125" style="4" customWidth="1"/>
    <col min="1550" max="1550" width="9.85546875" style="4" customWidth="1"/>
    <col min="1551" max="1551" width="8.85546875" style="4" customWidth="1"/>
    <col min="1552" max="1553" width="8.7109375" style="4" customWidth="1"/>
    <col min="1554" max="1554" width="8.28515625" style="4" customWidth="1"/>
    <col min="1555" max="1555" width="11" style="4" customWidth="1"/>
    <col min="1556" max="1556" width="11.42578125" style="4" customWidth="1"/>
    <col min="1557" max="1557" width="11" style="4" customWidth="1"/>
    <col min="1558" max="1560" width="0" style="4" hidden="1" customWidth="1"/>
    <col min="1561" max="1561" width="9.140625" style="4"/>
    <col min="1562" max="1562" width="22.28515625" style="4" customWidth="1"/>
    <col min="1563" max="1792" width="9.140625" style="4"/>
    <col min="1793" max="1793" width="21.140625" style="4" customWidth="1"/>
    <col min="1794" max="1794" width="7.5703125" style="4" customWidth="1"/>
    <col min="1795" max="1795" width="6.28515625" style="4" customWidth="1"/>
    <col min="1796" max="1796" width="10.42578125" style="4" customWidth="1"/>
    <col min="1797" max="1798" width="10.5703125" style="4" customWidth="1"/>
    <col min="1799" max="1799" width="7" style="4" customWidth="1"/>
    <col min="1800" max="1800" width="9.42578125" style="4" customWidth="1"/>
    <col min="1801" max="1802" width="8.42578125" style="4" customWidth="1"/>
    <col min="1803" max="1803" width="10" style="4" customWidth="1"/>
    <col min="1804" max="1804" width="9.7109375" style="4" customWidth="1"/>
    <col min="1805" max="1805" width="9.5703125" style="4" customWidth="1"/>
    <col min="1806" max="1806" width="9.85546875" style="4" customWidth="1"/>
    <col min="1807" max="1807" width="8.85546875" style="4" customWidth="1"/>
    <col min="1808" max="1809" width="8.7109375" style="4" customWidth="1"/>
    <col min="1810" max="1810" width="8.28515625" style="4" customWidth="1"/>
    <col min="1811" max="1811" width="11" style="4" customWidth="1"/>
    <col min="1812" max="1812" width="11.42578125" style="4" customWidth="1"/>
    <col min="1813" max="1813" width="11" style="4" customWidth="1"/>
    <col min="1814" max="1816" width="0" style="4" hidden="1" customWidth="1"/>
    <col min="1817" max="1817" width="9.140625" style="4"/>
    <col min="1818" max="1818" width="22.28515625" style="4" customWidth="1"/>
    <col min="1819" max="2048" width="9.140625" style="4"/>
    <col min="2049" max="2049" width="21.140625" style="4" customWidth="1"/>
    <col min="2050" max="2050" width="7.5703125" style="4" customWidth="1"/>
    <col min="2051" max="2051" width="6.28515625" style="4" customWidth="1"/>
    <col min="2052" max="2052" width="10.42578125" style="4" customWidth="1"/>
    <col min="2053" max="2054" width="10.5703125" style="4" customWidth="1"/>
    <col min="2055" max="2055" width="7" style="4" customWidth="1"/>
    <col min="2056" max="2056" width="9.42578125" style="4" customWidth="1"/>
    <col min="2057" max="2058" width="8.42578125" style="4" customWidth="1"/>
    <col min="2059" max="2059" width="10" style="4" customWidth="1"/>
    <col min="2060" max="2060" width="9.7109375" style="4" customWidth="1"/>
    <col min="2061" max="2061" width="9.5703125" style="4" customWidth="1"/>
    <col min="2062" max="2062" width="9.85546875" style="4" customWidth="1"/>
    <col min="2063" max="2063" width="8.85546875" style="4" customWidth="1"/>
    <col min="2064" max="2065" width="8.7109375" style="4" customWidth="1"/>
    <col min="2066" max="2066" width="8.28515625" style="4" customWidth="1"/>
    <col min="2067" max="2067" width="11" style="4" customWidth="1"/>
    <col min="2068" max="2068" width="11.42578125" style="4" customWidth="1"/>
    <col min="2069" max="2069" width="11" style="4" customWidth="1"/>
    <col min="2070" max="2072" width="0" style="4" hidden="1" customWidth="1"/>
    <col min="2073" max="2073" width="9.140625" style="4"/>
    <col min="2074" max="2074" width="22.28515625" style="4" customWidth="1"/>
    <col min="2075" max="2304" width="9.140625" style="4"/>
    <col min="2305" max="2305" width="21.140625" style="4" customWidth="1"/>
    <col min="2306" max="2306" width="7.5703125" style="4" customWidth="1"/>
    <col min="2307" max="2307" width="6.28515625" style="4" customWidth="1"/>
    <col min="2308" max="2308" width="10.42578125" style="4" customWidth="1"/>
    <col min="2309" max="2310" width="10.5703125" style="4" customWidth="1"/>
    <col min="2311" max="2311" width="7" style="4" customWidth="1"/>
    <col min="2312" max="2312" width="9.42578125" style="4" customWidth="1"/>
    <col min="2313" max="2314" width="8.42578125" style="4" customWidth="1"/>
    <col min="2315" max="2315" width="10" style="4" customWidth="1"/>
    <col min="2316" max="2316" width="9.7109375" style="4" customWidth="1"/>
    <col min="2317" max="2317" width="9.5703125" style="4" customWidth="1"/>
    <col min="2318" max="2318" width="9.85546875" style="4" customWidth="1"/>
    <col min="2319" max="2319" width="8.85546875" style="4" customWidth="1"/>
    <col min="2320" max="2321" width="8.7109375" style="4" customWidth="1"/>
    <col min="2322" max="2322" width="8.28515625" style="4" customWidth="1"/>
    <col min="2323" max="2323" width="11" style="4" customWidth="1"/>
    <col min="2324" max="2324" width="11.42578125" style="4" customWidth="1"/>
    <col min="2325" max="2325" width="11" style="4" customWidth="1"/>
    <col min="2326" max="2328" width="0" style="4" hidden="1" customWidth="1"/>
    <col min="2329" max="2329" width="9.140625" style="4"/>
    <col min="2330" max="2330" width="22.28515625" style="4" customWidth="1"/>
    <col min="2331" max="2560" width="9.140625" style="4"/>
    <col min="2561" max="2561" width="21.140625" style="4" customWidth="1"/>
    <col min="2562" max="2562" width="7.5703125" style="4" customWidth="1"/>
    <col min="2563" max="2563" width="6.28515625" style="4" customWidth="1"/>
    <col min="2564" max="2564" width="10.42578125" style="4" customWidth="1"/>
    <col min="2565" max="2566" width="10.5703125" style="4" customWidth="1"/>
    <col min="2567" max="2567" width="7" style="4" customWidth="1"/>
    <col min="2568" max="2568" width="9.42578125" style="4" customWidth="1"/>
    <col min="2569" max="2570" width="8.42578125" style="4" customWidth="1"/>
    <col min="2571" max="2571" width="10" style="4" customWidth="1"/>
    <col min="2572" max="2572" width="9.7109375" style="4" customWidth="1"/>
    <col min="2573" max="2573" width="9.5703125" style="4" customWidth="1"/>
    <col min="2574" max="2574" width="9.85546875" style="4" customWidth="1"/>
    <col min="2575" max="2575" width="8.85546875" style="4" customWidth="1"/>
    <col min="2576" max="2577" width="8.7109375" style="4" customWidth="1"/>
    <col min="2578" max="2578" width="8.28515625" style="4" customWidth="1"/>
    <col min="2579" max="2579" width="11" style="4" customWidth="1"/>
    <col min="2580" max="2580" width="11.42578125" style="4" customWidth="1"/>
    <col min="2581" max="2581" width="11" style="4" customWidth="1"/>
    <col min="2582" max="2584" width="0" style="4" hidden="1" customWidth="1"/>
    <col min="2585" max="2585" width="9.140625" style="4"/>
    <col min="2586" max="2586" width="22.28515625" style="4" customWidth="1"/>
    <col min="2587" max="2816" width="9.140625" style="4"/>
    <col min="2817" max="2817" width="21.140625" style="4" customWidth="1"/>
    <col min="2818" max="2818" width="7.5703125" style="4" customWidth="1"/>
    <col min="2819" max="2819" width="6.28515625" style="4" customWidth="1"/>
    <col min="2820" max="2820" width="10.42578125" style="4" customWidth="1"/>
    <col min="2821" max="2822" width="10.5703125" style="4" customWidth="1"/>
    <col min="2823" max="2823" width="7" style="4" customWidth="1"/>
    <col min="2824" max="2824" width="9.42578125" style="4" customWidth="1"/>
    <col min="2825" max="2826" width="8.42578125" style="4" customWidth="1"/>
    <col min="2827" max="2827" width="10" style="4" customWidth="1"/>
    <col min="2828" max="2828" width="9.7109375" style="4" customWidth="1"/>
    <col min="2829" max="2829" width="9.5703125" style="4" customWidth="1"/>
    <col min="2830" max="2830" width="9.85546875" style="4" customWidth="1"/>
    <col min="2831" max="2831" width="8.85546875" style="4" customWidth="1"/>
    <col min="2832" max="2833" width="8.7109375" style="4" customWidth="1"/>
    <col min="2834" max="2834" width="8.28515625" style="4" customWidth="1"/>
    <col min="2835" max="2835" width="11" style="4" customWidth="1"/>
    <col min="2836" max="2836" width="11.42578125" style="4" customWidth="1"/>
    <col min="2837" max="2837" width="11" style="4" customWidth="1"/>
    <col min="2838" max="2840" width="0" style="4" hidden="1" customWidth="1"/>
    <col min="2841" max="2841" width="9.140625" style="4"/>
    <col min="2842" max="2842" width="22.28515625" style="4" customWidth="1"/>
    <col min="2843" max="3072" width="9.140625" style="4"/>
    <col min="3073" max="3073" width="21.140625" style="4" customWidth="1"/>
    <col min="3074" max="3074" width="7.5703125" style="4" customWidth="1"/>
    <col min="3075" max="3075" width="6.28515625" style="4" customWidth="1"/>
    <col min="3076" max="3076" width="10.42578125" style="4" customWidth="1"/>
    <col min="3077" max="3078" width="10.5703125" style="4" customWidth="1"/>
    <col min="3079" max="3079" width="7" style="4" customWidth="1"/>
    <col min="3080" max="3080" width="9.42578125" style="4" customWidth="1"/>
    <col min="3081" max="3082" width="8.42578125" style="4" customWidth="1"/>
    <col min="3083" max="3083" width="10" style="4" customWidth="1"/>
    <col min="3084" max="3084" width="9.7109375" style="4" customWidth="1"/>
    <col min="3085" max="3085" width="9.5703125" style="4" customWidth="1"/>
    <col min="3086" max="3086" width="9.85546875" style="4" customWidth="1"/>
    <col min="3087" max="3087" width="8.85546875" style="4" customWidth="1"/>
    <col min="3088" max="3089" width="8.7109375" style="4" customWidth="1"/>
    <col min="3090" max="3090" width="8.28515625" style="4" customWidth="1"/>
    <col min="3091" max="3091" width="11" style="4" customWidth="1"/>
    <col min="3092" max="3092" width="11.42578125" style="4" customWidth="1"/>
    <col min="3093" max="3093" width="11" style="4" customWidth="1"/>
    <col min="3094" max="3096" width="0" style="4" hidden="1" customWidth="1"/>
    <col min="3097" max="3097" width="9.140625" style="4"/>
    <col min="3098" max="3098" width="22.28515625" style="4" customWidth="1"/>
    <col min="3099" max="3328" width="9.140625" style="4"/>
    <col min="3329" max="3329" width="21.140625" style="4" customWidth="1"/>
    <col min="3330" max="3330" width="7.5703125" style="4" customWidth="1"/>
    <col min="3331" max="3331" width="6.28515625" style="4" customWidth="1"/>
    <col min="3332" max="3332" width="10.42578125" style="4" customWidth="1"/>
    <col min="3333" max="3334" width="10.5703125" style="4" customWidth="1"/>
    <col min="3335" max="3335" width="7" style="4" customWidth="1"/>
    <col min="3336" max="3336" width="9.42578125" style="4" customWidth="1"/>
    <col min="3337" max="3338" width="8.42578125" style="4" customWidth="1"/>
    <col min="3339" max="3339" width="10" style="4" customWidth="1"/>
    <col min="3340" max="3340" width="9.7109375" style="4" customWidth="1"/>
    <col min="3341" max="3341" width="9.5703125" style="4" customWidth="1"/>
    <col min="3342" max="3342" width="9.85546875" style="4" customWidth="1"/>
    <col min="3343" max="3343" width="8.85546875" style="4" customWidth="1"/>
    <col min="3344" max="3345" width="8.7109375" style="4" customWidth="1"/>
    <col min="3346" max="3346" width="8.28515625" style="4" customWidth="1"/>
    <col min="3347" max="3347" width="11" style="4" customWidth="1"/>
    <col min="3348" max="3348" width="11.42578125" style="4" customWidth="1"/>
    <col min="3349" max="3349" width="11" style="4" customWidth="1"/>
    <col min="3350" max="3352" width="0" style="4" hidden="1" customWidth="1"/>
    <col min="3353" max="3353" width="9.140625" style="4"/>
    <col min="3354" max="3354" width="22.28515625" style="4" customWidth="1"/>
    <col min="3355" max="3584" width="9.140625" style="4"/>
    <col min="3585" max="3585" width="21.140625" style="4" customWidth="1"/>
    <col min="3586" max="3586" width="7.5703125" style="4" customWidth="1"/>
    <col min="3587" max="3587" width="6.28515625" style="4" customWidth="1"/>
    <col min="3588" max="3588" width="10.42578125" style="4" customWidth="1"/>
    <col min="3589" max="3590" width="10.5703125" style="4" customWidth="1"/>
    <col min="3591" max="3591" width="7" style="4" customWidth="1"/>
    <col min="3592" max="3592" width="9.42578125" style="4" customWidth="1"/>
    <col min="3593" max="3594" width="8.42578125" style="4" customWidth="1"/>
    <col min="3595" max="3595" width="10" style="4" customWidth="1"/>
    <col min="3596" max="3596" width="9.7109375" style="4" customWidth="1"/>
    <col min="3597" max="3597" width="9.5703125" style="4" customWidth="1"/>
    <col min="3598" max="3598" width="9.85546875" style="4" customWidth="1"/>
    <col min="3599" max="3599" width="8.85546875" style="4" customWidth="1"/>
    <col min="3600" max="3601" width="8.7109375" style="4" customWidth="1"/>
    <col min="3602" max="3602" width="8.28515625" style="4" customWidth="1"/>
    <col min="3603" max="3603" width="11" style="4" customWidth="1"/>
    <col min="3604" max="3604" width="11.42578125" style="4" customWidth="1"/>
    <col min="3605" max="3605" width="11" style="4" customWidth="1"/>
    <col min="3606" max="3608" width="0" style="4" hidden="1" customWidth="1"/>
    <col min="3609" max="3609" width="9.140625" style="4"/>
    <col min="3610" max="3610" width="22.28515625" style="4" customWidth="1"/>
    <col min="3611" max="3840" width="9.140625" style="4"/>
    <col min="3841" max="3841" width="21.140625" style="4" customWidth="1"/>
    <col min="3842" max="3842" width="7.5703125" style="4" customWidth="1"/>
    <col min="3843" max="3843" width="6.28515625" style="4" customWidth="1"/>
    <col min="3844" max="3844" width="10.42578125" style="4" customWidth="1"/>
    <col min="3845" max="3846" width="10.5703125" style="4" customWidth="1"/>
    <col min="3847" max="3847" width="7" style="4" customWidth="1"/>
    <col min="3848" max="3848" width="9.42578125" style="4" customWidth="1"/>
    <col min="3849" max="3850" width="8.42578125" style="4" customWidth="1"/>
    <col min="3851" max="3851" width="10" style="4" customWidth="1"/>
    <col min="3852" max="3852" width="9.7109375" style="4" customWidth="1"/>
    <col min="3853" max="3853" width="9.5703125" style="4" customWidth="1"/>
    <col min="3854" max="3854" width="9.85546875" style="4" customWidth="1"/>
    <col min="3855" max="3855" width="8.85546875" style="4" customWidth="1"/>
    <col min="3856" max="3857" width="8.7109375" style="4" customWidth="1"/>
    <col min="3858" max="3858" width="8.28515625" style="4" customWidth="1"/>
    <col min="3859" max="3859" width="11" style="4" customWidth="1"/>
    <col min="3860" max="3860" width="11.42578125" style="4" customWidth="1"/>
    <col min="3861" max="3861" width="11" style="4" customWidth="1"/>
    <col min="3862" max="3864" width="0" style="4" hidden="1" customWidth="1"/>
    <col min="3865" max="3865" width="9.140625" style="4"/>
    <col min="3866" max="3866" width="22.28515625" style="4" customWidth="1"/>
    <col min="3867" max="4096" width="9.140625" style="4"/>
    <col min="4097" max="4097" width="21.140625" style="4" customWidth="1"/>
    <col min="4098" max="4098" width="7.5703125" style="4" customWidth="1"/>
    <col min="4099" max="4099" width="6.28515625" style="4" customWidth="1"/>
    <col min="4100" max="4100" width="10.42578125" style="4" customWidth="1"/>
    <col min="4101" max="4102" width="10.5703125" style="4" customWidth="1"/>
    <col min="4103" max="4103" width="7" style="4" customWidth="1"/>
    <col min="4104" max="4104" width="9.42578125" style="4" customWidth="1"/>
    <col min="4105" max="4106" width="8.42578125" style="4" customWidth="1"/>
    <col min="4107" max="4107" width="10" style="4" customWidth="1"/>
    <col min="4108" max="4108" width="9.7109375" style="4" customWidth="1"/>
    <col min="4109" max="4109" width="9.5703125" style="4" customWidth="1"/>
    <col min="4110" max="4110" width="9.85546875" style="4" customWidth="1"/>
    <col min="4111" max="4111" width="8.85546875" style="4" customWidth="1"/>
    <col min="4112" max="4113" width="8.7109375" style="4" customWidth="1"/>
    <col min="4114" max="4114" width="8.28515625" style="4" customWidth="1"/>
    <col min="4115" max="4115" width="11" style="4" customWidth="1"/>
    <col min="4116" max="4116" width="11.42578125" style="4" customWidth="1"/>
    <col min="4117" max="4117" width="11" style="4" customWidth="1"/>
    <col min="4118" max="4120" width="0" style="4" hidden="1" customWidth="1"/>
    <col min="4121" max="4121" width="9.140625" style="4"/>
    <col min="4122" max="4122" width="22.28515625" style="4" customWidth="1"/>
    <col min="4123" max="4352" width="9.140625" style="4"/>
    <col min="4353" max="4353" width="21.140625" style="4" customWidth="1"/>
    <col min="4354" max="4354" width="7.5703125" style="4" customWidth="1"/>
    <col min="4355" max="4355" width="6.28515625" style="4" customWidth="1"/>
    <col min="4356" max="4356" width="10.42578125" style="4" customWidth="1"/>
    <col min="4357" max="4358" width="10.5703125" style="4" customWidth="1"/>
    <col min="4359" max="4359" width="7" style="4" customWidth="1"/>
    <col min="4360" max="4360" width="9.42578125" style="4" customWidth="1"/>
    <col min="4361" max="4362" width="8.42578125" style="4" customWidth="1"/>
    <col min="4363" max="4363" width="10" style="4" customWidth="1"/>
    <col min="4364" max="4364" width="9.7109375" style="4" customWidth="1"/>
    <col min="4365" max="4365" width="9.5703125" style="4" customWidth="1"/>
    <col min="4366" max="4366" width="9.85546875" style="4" customWidth="1"/>
    <col min="4367" max="4367" width="8.85546875" style="4" customWidth="1"/>
    <col min="4368" max="4369" width="8.7109375" style="4" customWidth="1"/>
    <col min="4370" max="4370" width="8.28515625" style="4" customWidth="1"/>
    <col min="4371" max="4371" width="11" style="4" customWidth="1"/>
    <col min="4372" max="4372" width="11.42578125" style="4" customWidth="1"/>
    <col min="4373" max="4373" width="11" style="4" customWidth="1"/>
    <col min="4374" max="4376" width="0" style="4" hidden="1" customWidth="1"/>
    <col min="4377" max="4377" width="9.140625" style="4"/>
    <col min="4378" max="4378" width="22.28515625" style="4" customWidth="1"/>
    <col min="4379" max="4608" width="9.140625" style="4"/>
    <col min="4609" max="4609" width="21.140625" style="4" customWidth="1"/>
    <col min="4610" max="4610" width="7.5703125" style="4" customWidth="1"/>
    <col min="4611" max="4611" width="6.28515625" style="4" customWidth="1"/>
    <col min="4612" max="4612" width="10.42578125" style="4" customWidth="1"/>
    <col min="4613" max="4614" width="10.5703125" style="4" customWidth="1"/>
    <col min="4615" max="4615" width="7" style="4" customWidth="1"/>
    <col min="4616" max="4616" width="9.42578125" style="4" customWidth="1"/>
    <col min="4617" max="4618" width="8.42578125" style="4" customWidth="1"/>
    <col min="4619" max="4619" width="10" style="4" customWidth="1"/>
    <col min="4620" max="4620" width="9.7109375" style="4" customWidth="1"/>
    <col min="4621" max="4621" width="9.5703125" style="4" customWidth="1"/>
    <col min="4622" max="4622" width="9.85546875" style="4" customWidth="1"/>
    <col min="4623" max="4623" width="8.85546875" style="4" customWidth="1"/>
    <col min="4624" max="4625" width="8.7109375" style="4" customWidth="1"/>
    <col min="4626" max="4626" width="8.28515625" style="4" customWidth="1"/>
    <col min="4627" max="4627" width="11" style="4" customWidth="1"/>
    <col min="4628" max="4628" width="11.42578125" style="4" customWidth="1"/>
    <col min="4629" max="4629" width="11" style="4" customWidth="1"/>
    <col min="4630" max="4632" width="0" style="4" hidden="1" customWidth="1"/>
    <col min="4633" max="4633" width="9.140625" style="4"/>
    <col min="4634" max="4634" width="22.28515625" style="4" customWidth="1"/>
    <col min="4635" max="4864" width="9.140625" style="4"/>
    <col min="4865" max="4865" width="21.140625" style="4" customWidth="1"/>
    <col min="4866" max="4866" width="7.5703125" style="4" customWidth="1"/>
    <col min="4867" max="4867" width="6.28515625" style="4" customWidth="1"/>
    <col min="4868" max="4868" width="10.42578125" style="4" customWidth="1"/>
    <col min="4869" max="4870" width="10.5703125" style="4" customWidth="1"/>
    <col min="4871" max="4871" width="7" style="4" customWidth="1"/>
    <col min="4872" max="4872" width="9.42578125" style="4" customWidth="1"/>
    <col min="4873" max="4874" width="8.42578125" style="4" customWidth="1"/>
    <col min="4875" max="4875" width="10" style="4" customWidth="1"/>
    <col min="4876" max="4876" width="9.7109375" style="4" customWidth="1"/>
    <col min="4877" max="4877" width="9.5703125" style="4" customWidth="1"/>
    <col min="4878" max="4878" width="9.85546875" style="4" customWidth="1"/>
    <col min="4879" max="4879" width="8.85546875" style="4" customWidth="1"/>
    <col min="4880" max="4881" width="8.7109375" style="4" customWidth="1"/>
    <col min="4882" max="4882" width="8.28515625" style="4" customWidth="1"/>
    <col min="4883" max="4883" width="11" style="4" customWidth="1"/>
    <col min="4884" max="4884" width="11.42578125" style="4" customWidth="1"/>
    <col min="4885" max="4885" width="11" style="4" customWidth="1"/>
    <col min="4886" max="4888" width="0" style="4" hidden="1" customWidth="1"/>
    <col min="4889" max="4889" width="9.140625" style="4"/>
    <col min="4890" max="4890" width="22.28515625" style="4" customWidth="1"/>
    <col min="4891" max="5120" width="9.140625" style="4"/>
    <col min="5121" max="5121" width="21.140625" style="4" customWidth="1"/>
    <col min="5122" max="5122" width="7.5703125" style="4" customWidth="1"/>
    <col min="5123" max="5123" width="6.28515625" style="4" customWidth="1"/>
    <col min="5124" max="5124" width="10.42578125" style="4" customWidth="1"/>
    <col min="5125" max="5126" width="10.5703125" style="4" customWidth="1"/>
    <col min="5127" max="5127" width="7" style="4" customWidth="1"/>
    <col min="5128" max="5128" width="9.42578125" style="4" customWidth="1"/>
    <col min="5129" max="5130" width="8.42578125" style="4" customWidth="1"/>
    <col min="5131" max="5131" width="10" style="4" customWidth="1"/>
    <col min="5132" max="5132" width="9.7109375" style="4" customWidth="1"/>
    <col min="5133" max="5133" width="9.5703125" style="4" customWidth="1"/>
    <col min="5134" max="5134" width="9.85546875" style="4" customWidth="1"/>
    <col min="5135" max="5135" width="8.85546875" style="4" customWidth="1"/>
    <col min="5136" max="5137" width="8.7109375" style="4" customWidth="1"/>
    <col min="5138" max="5138" width="8.28515625" style="4" customWidth="1"/>
    <col min="5139" max="5139" width="11" style="4" customWidth="1"/>
    <col min="5140" max="5140" width="11.42578125" style="4" customWidth="1"/>
    <col min="5141" max="5141" width="11" style="4" customWidth="1"/>
    <col min="5142" max="5144" width="0" style="4" hidden="1" customWidth="1"/>
    <col min="5145" max="5145" width="9.140625" style="4"/>
    <col min="5146" max="5146" width="22.28515625" style="4" customWidth="1"/>
    <col min="5147" max="5376" width="9.140625" style="4"/>
    <col min="5377" max="5377" width="21.140625" style="4" customWidth="1"/>
    <col min="5378" max="5378" width="7.5703125" style="4" customWidth="1"/>
    <col min="5379" max="5379" width="6.28515625" style="4" customWidth="1"/>
    <col min="5380" max="5380" width="10.42578125" style="4" customWidth="1"/>
    <col min="5381" max="5382" width="10.5703125" style="4" customWidth="1"/>
    <col min="5383" max="5383" width="7" style="4" customWidth="1"/>
    <col min="5384" max="5384" width="9.42578125" style="4" customWidth="1"/>
    <col min="5385" max="5386" width="8.42578125" style="4" customWidth="1"/>
    <col min="5387" max="5387" width="10" style="4" customWidth="1"/>
    <col min="5388" max="5388" width="9.7109375" style="4" customWidth="1"/>
    <col min="5389" max="5389" width="9.5703125" style="4" customWidth="1"/>
    <col min="5390" max="5390" width="9.85546875" style="4" customWidth="1"/>
    <col min="5391" max="5391" width="8.85546875" style="4" customWidth="1"/>
    <col min="5392" max="5393" width="8.7109375" style="4" customWidth="1"/>
    <col min="5394" max="5394" width="8.28515625" style="4" customWidth="1"/>
    <col min="5395" max="5395" width="11" style="4" customWidth="1"/>
    <col min="5396" max="5396" width="11.42578125" style="4" customWidth="1"/>
    <col min="5397" max="5397" width="11" style="4" customWidth="1"/>
    <col min="5398" max="5400" width="0" style="4" hidden="1" customWidth="1"/>
    <col min="5401" max="5401" width="9.140625" style="4"/>
    <col min="5402" max="5402" width="22.28515625" style="4" customWidth="1"/>
    <col min="5403" max="5632" width="9.140625" style="4"/>
    <col min="5633" max="5633" width="21.140625" style="4" customWidth="1"/>
    <col min="5634" max="5634" width="7.5703125" style="4" customWidth="1"/>
    <col min="5635" max="5635" width="6.28515625" style="4" customWidth="1"/>
    <col min="5636" max="5636" width="10.42578125" style="4" customWidth="1"/>
    <col min="5637" max="5638" width="10.5703125" style="4" customWidth="1"/>
    <col min="5639" max="5639" width="7" style="4" customWidth="1"/>
    <col min="5640" max="5640" width="9.42578125" style="4" customWidth="1"/>
    <col min="5641" max="5642" width="8.42578125" style="4" customWidth="1"/>
    <col min="5643" max="5643" width="10" style="4" customWidth="1"/>
    <col min="5644" max="5644" width="9.7109375" style="4" customWidth="1"/>
    <col min="5645" max="5645" width="9.5703125" style="4" customWidth="1"/>
    <col min="5646" max="5646" width="9.85546875" style="4" customWidth="1"/>
    <col min="5647" max="5647" width="8.85546875" style="4" customWidth="1"/>
    <col min="5648" max="5649" width="8.7109375" style="4" customWidth="1"/>
    <col min="5650" max="5650" width="8.28515625" style="4" customWidth="1"/>
    <col min="5651" max="5651" width="11" style="4" customWidth="1"/>
    <col min="5652" max="5652" width="11.42578125" style="4" customWidth="1"/>
    <col min="5653" max="5653" width="11" style="4" customWidth="1"/>
    <col min="5654" max="5656" width="0" style="4" hidden="1" customWidth="1"/>
    <col min="5657" max="5657" width="9.140625" style="4"/>
    <col min="5658" max="5658" width="22.28515625" style="4" customWidth="1"/>
    <col min="5659" max="5888" width="9.140625" style="4"/>
    <col min="5889" max="5889" width="21.140625" style="4" customWidth="1"/>
    <col min="5890" max="5890" width="7.5703125" style="4" customWidth="1"/>
    <col min="5891" max="5891" width="6.28515625" style="4" customWidth="1"/>
    <col min="5892" max="5892" width="10.42578125" style="4" customWidth="1"/>
    <col min="5893" max="5894" width="10.5703125" style="4" customWidth="1"/>
    <col min="5895" max="5895" width="7" style="4" customWidth="1"/>
    <col min="5896" max="5896" width="9.42578125" style="4" customWidth="1"/>
    <col min="5897" max="5898" width="8.42578125" style="4" customWidth="1"/>
    <col min="5899" max="5899" width="10" style="4" customWidth="1"/>
    <col min="5900" max="5900" width="9.7109375" style="4" customWidth="1"/>
    <col min="5901" max="5901" width="9.5703125" style="4" customWidth="1"/>
    <col min="5902" max="5902" width="9.85546875" style="4" customWidth="1"/>
    <col min="5903" max="5903" width="8.85546875" style="4" customWidth="1"/>
    <col min="5904" max="5905" width="8.7109375" style="4" customWidth="1"/>
    <col min="5906" max="5906" width="8.28515625" style="4" customWidth="1"/>
    <col min="5907" max="5907" width="11" style="4" customWidth="1"/>
    <col min="5908" max="5908" width="11.42578125" style="4" customWidth="1"/>
    <col min="5909" max="5909" width="11" style="4" customWidth="1"/>
    <col min="5910" max="5912" width="0" style="4" hidden="1" customWidth="1"/>
    <col min="5913" max="5913" width="9.140625" style="4"/>
    <col min="5914" max="5914" width="22.28515625" style="4" customWidth="1"/>
    <col min="5915" max="6144" width="9.140625" style="4"/>
    <col min="6145" max="6145" width="21.140625" style="4" customWidth="1"/>
    <col min="6146" max="6146" width="7.5703125" style="4" customWidth="1"/>
    <col min="6147" max="6147" width="6.28515625" style="4" customWidth="1"/>
    <col min="6148" max="6148" width="10.42578125" style="4" customWidth="1"/>
    <col min="6149" max="6150" width="10.5703125" style="4" customWidth="1"/>
    <col min="6151" max="6151" width="7" style="4" customWidth="1"/>
    <col min="6152" max="6152" width="9.42578125" style="4" customWidth="1"/>
    <col min="6153" max="6154" width="8.42578125" style="4" customWidth="1"/>
    <col min="6155" max="6155" width="10" style="4" customWidth="1"/>
    <col min="6156" max="6156" width="9.7109375" style="4" customWidth="1"/>
    <col min="6157" max="6157" width="9.5703125" style="4" customWidth="1"/>
    <col min="6158" max="6158" width="9.85546875" style="4" customWidth="1"/>
    <col min="6159" max="6159" width="8.85546875" style="4" customWidth="1"/>
    <col min="6160" max="6161" width="8.7109375" style="4" customWidth="1"/>
    <col min="6162" max="6162" width="8.28515625" style="4" customWidth="1"/>
    <col min="6163" max="6163" width="11" style="4" customWidth="1"/>
    <col min="6164" max="6164" width="11.42578125" style="4" customWidth="1"/>
    <col min="6165" max="6165" width="11" style="4" customWidth="1"/>
    <col min="6166" max="6168" width="0" style="4" hidden="1" customWidth="1"/>
    <col min="6169" max="6169" width="9.140625" style="4"/>
    <col min="6170" max="6170" width="22.28515625" style="4" customWidth="1"/>
    <col min="6171" max="6400" width="9.140625" style="4"/>
    <col min="6401" max="6401" width="21.140625" style="4" customWidth="1"/>
    <col min="6402" max="6402" width="7.5703125" style="4" customWidth="1"/>
    <col min="6403" max="6403" width="6.28515625" style="4" customWidth="1"/>
    <col min="6404" max="6404" width="10.42578125" style="4" customWidth="1"/>
    <col min="6405" max="6406" width="10.5703125" style="4" customWidth="1"/>
    <col min="6407" max="6407" width="7" style="4" customWidth="1"/>
    <col min="6408" max="6408" width="9.42578125" style="4" customWidth="1"/>
    <col min="6409" max="6410" width="8.42578125" style="4" customWidth="1"/>
    <col min="6411" max="6411" width="10" style="4" customWidth="1"/>
    <col min="6412" max="6412" width="9.7109375" style="4" customWidth="1"/>
    <col min="6413" max="6413" width="9.5703125" style="4" customWidth="1"/>
    <col min="6414" max="6414" width="9.85546875" style="4" customWidth="1"/>
    <col min="6415" max="6415" width="8.85546875" style="4" customWidth="1"/>
    <col min="6416" max="6417" width="8.7109375" style="4" customWidth="1"/>
    <col min="6418" max="6418" width="8.28515625" style="4" customWidth="1"/>
    <col min="6419" max="6419" width="11" style="4" customWidth="1"/>
    <col min="6420" max="6420" width="11.42578125" style="4" customWidth="1"/>
    <col min="6421" max="6421" width="11" style="4" customWidth="1"/>
    <col min="6422" max="6424" width="0" style="4" hidden="1" customWidth="1"/>
    <col min="6425" max="6425" width="9.140625" style="4"/>
    <col min="6426" max="6426" width="22.28515625" style="4" customWidth="1"/>
    <col min="6427" max="6656" width="9.140625" style="4"/>
    <col min="6657" max="6657" width="21.140625" style="4" customWidth="1"/>
    <col min="6658" max="6658" width="7.5703125" style="4" customWidth="1"/>
    <col min="6659" max="6659" width="6.28515625" style="4" customWidth="1"/>
    <col min="6660" max="6660" width="10.42578125" style="4" customWidth="1"/>
    <col min="6661" max="6662" width="10.5703125" style="4" customWidth="1"/>
    <col min="6663" max="6663" width="7" style="4" customWidth="1"/>
    <col min="6664" max="6664" width="9.42578125" style="4" customWidth="1"/>
    <col min="6665" max="6666" width="8.42578125" style="4" customWidth="1"/>
    <col min="6667" max="6667" width="10" style="4" customWidth="1"/>
    <col min="6668" max="6668" width="9.7109375" style="4" customWidth="1"/>
    <col min="6669" max="6669" width="9.5703125" style="4" customWidth="1"/>
    <col min="6670" max="6670" width="9.85546875" style="4" customWidth="1"/>
    <col min="6671" max="6671" width="8.85546875" style="4" customWidth="1"/>
    <col min="6672" max="6673" width="8.7109375" style="4" customWidth="1"/>
    <col min="6674" max="6674" width="8.28515625" style="4" customWidth="1"/>
    <col min="6675" max="6675" width="11" style="4" customWidth="1"/>
    <col min="6676" max="6676" width="11.42578125" style="4" customWidth="1"/>
    <col min="6677" max="6677" width="11" style="4" customWidth="1"/>
    <col min="6678" max="6680" width="0" style="4" hidden="1" customWidth="1"/>
    <col min="6681" max="6681" width="9.140625" style="4"/>
    <col min="6682" max="6682" width="22.28515625" style="4" customWidth="1"/>
    <col min="6683" max="6912" width="9.140625" style="4"/>
    <col min="6913" max="6913" width="21.140625" style="4" customWidth="1"/>
    <col min="6914" max="6914" width="7.5703125" style="4" customWidth="1"/>
    <col min="6915" max="6915" width="6.28515625" style="4" customWidth="1"/>
    <col min="6916" max="6916" width="10.42578125" style="4" customWidth="1"/>
    <col min="6917" max="6918" width="10.5703125" style="4" customWidth="1"/>
    <col min="6919" max="6919" width="7" style="4" customWidth="1"/>
    <col min="6920" max="6920" width="9.42578125" style="4" customWidth="1"/>
    <col min="6921" max="6922" width="8.42578125" style="4" customWidth="1"/>
    <col min="6923" max="6923" width="10" style="4" customWidth="1"/>
    <col min="6924" max="6924" width="9.7109375" style="4" customWidth="1"/>
    <col min="6925" max="6925" width="9.5703125" style="4" customWidth="1"/>
    <col min="6926" max="6926" width="9.85546875" style="4" customWidth="1"/>
    <col min="6927" max="6927" width="8.85546875" style="4" customWidth="1"/>
    <col min="6928" max="6929" width="8.7109375" style="4" customWidth="1"/>
    <col min="6930" max="6930" width="8.28515625" style="4" customWidth="1"/>
    <col min="6931" max="6931" width="11" style="4" customWidth="1"/>
    <col min="6932" max="6932" width="11.42578125" style="4" customWidth="1"/>
    <col min="6933" max="6933" width="11" style="4" customWidth="1"/>
    <col min="6934" max="6936" width="0" style="4" hidden="1" customWidth="1"/>
    <col min="6937" max="6937" width="9.140625" style="4"/>
    <col min="6938" max="6938" width="22.28515625" style="4" customWidth="1"/>
    <col min="6939" max="7168" width="9.140625" style="4"/>
    <col min="7169" max="7169" width="21.140625" style="4" customWidth="1"/>
    <col min="7170" max="7170" width="7.5703125" style="4" customWidth="1"/>
    <col min="7171" max="7171" width="6.28515625" style="4" customWidth="1"/>
    <col min="7172" max="7172" width="10.42578125" style="4" customWidth="1"/>
    <col min="7173" max="7174" width="10.5703125" style="4" customWidth="1"/>
    <col min="7175" max="7175" width="7" style="4" customWidth="1"/>
    <col min="7176" max="7176" width="9.42578125" style="4" customWidth="1"/>
    <col min="7177" max="7178" width="8.42578125" style="4" customWidth="1"/>
    <col min="7179" max="7179" width="10" style="4" customWidth="1"/>
    <col min="7180" max="7180" width="9.7109375" style="4" customWidth="1"/>
    <col min="7181" max="7181" width="9.5703125" style="4" customWidth="1"/>
    <col min="7182" max="7182" width="9.85546875" style="4" customWidth="1"/>
    <col min="7183" max="7183" width="8.85546875" style="4" customWidth="1"/>
    <col min="7184" max="7185" width="8.7109375" style="4" customWidth="1"/>
    <col min="7186" max="7186" width="8.28515625" style="4" customWidth="1"/>
    <col min="7187" max="7187" width="11" style="4" customWidth="1"/>
    <col min="7188" max="7188" width="11.42578125" style="4" customWidth="1"/>
    <col min="7189" max="7189" width="11" style="4" customWidth="1"/>
    <col min="7190" max="7192" width="0" style="4" hidden="1" customWidth="1"/>
    <col min="7193" max="7193" width="9.140625" style="4"/>
    <col min="7194" max="7194" width="22.28515625" style="4" customWidth="1"/>
    <col min="7195" max="7424" width="9.140625" style="4"/>
    <col min="7425" max="7425" width="21.140625" style="4" customWidth="1"/>
    <col min="7426" max="7426" width="7.5703125" style="4" customWidth="1"/>
    <col min="7427" max="7427" width="6.28515625" style="4" customWidth="1"/>
    <col min="7428" max="7428" width="10.42578125" style="4" customWidth="1"/>
    <col min="7429" max="7430" width="10.5703125" style="4" customWidth="1"/>
    <col min="7431" max="7431" width="7" style="4" customWidth="1"/>
    <col min="7432" max="7432" width="9.42578125" style="4" customWidth="1"/>
    <col min="7433" max="7434" width="8.42578125" style="4" customWidth="1"/>
    <col min="7435" max="7435" width="10" style="4" customWidth="1"/>
    <col min="7436" max="7436" width="9.7109375" style="4" customWidth="1"/>
    <col min="7437" max="7437" width="9.5703125" style="4" customWidth="1"/>
    <col min="7438" max="7438" width="9.85546875" style="4" customWidth="1"/>
    <col min="7439" max="7439" width="8.85546875" style="4" customWidth="1"/>
    <col min="7440" max="7441" width="8.7109375" style="4" customWidth="1"/>
    <col min="7442" max="7442" width="8.28515625" style="4" customWidth="1"/>
    <col min="7443" max="7443" width="11" style="4" customWidth="1"/>
    <col min="7444" max="7444" width="11.42578125" style="4" customWidth="1"/>
    <col min="7445" max="7445" width="11" style="4" customWidth="1"/>
    <col min="7446" max="7448" width="0" style="4" hidden="1" customWidth="1"/>
    <col min="7449" max="7449" width="9.140625" style="4"/>
    <col min="7450" max="7450" width="22.28515625" style="4" customWidth="1"/>
    <col min="7451" max="7680" width="9.140625" style="4"/>
    <col min="7681" max="7681" width="21.140625" style="4" customWidth="1"/>
    <col min="7682" max="7682" width="7.5703125" style="4" customWidth="1"/>
    <col min="7683" max="7683" width="6.28515625" style="4" customWidth="1"/>
    <col min="7684" max="7684" width="10.42578125" style="4" customWidth="1"/>
    <col min="7685" max="7686" width="10.5703125" style="4" customWidth="1"/>
    <col min="7687" max="7687" width="7" style="4" customWidth="1"/>
    <col min="7688" max="7688" width="9.42578125" style="4" customWidth="1"/>
    <col min="7689" max="7690" width="8.42578125" style="4" customWidth="1"/>
    <col min="7691" max="7691" width="10" style="4" customWidth="1"/>
    <col min="7692" max="7692" width="9.7109375" style="4" customWidth="1"/>
    <col min="7693" max="7693" width="9.5703125" style="4" customWidth="1"/>
    <col min="7694" max="7694" width="9.85546875" style="4" customWidth="1"/>
    <col min="7695" max="7695" width="8.85546875" style="4" customWidth="1"/>
    <col min="7696" max="7697" width="8.7109375" style="4" customWidth="1"/>
    <col min="7698" max="7698" width="8.28515625" style="4" customWidth="1"/>
    <col min="7699" max="7699" width="11" style="4" customWidth="1"/>
    <col min="7700" max="7700" width="11.42578125" style="4" customWidth="1"/>
    <col min="7701" max="7701" width="11" style="4" customWidth="1"/>
    <col min="7702" max="7704" width="0" style="4" hidden="1" customWidth="1"/>
    <col min="7705" max="7705" width="9.140625" style="4"/>
    <col min="7706" max="7706" width="22.28515625" style="4" customWidth="1"/>
    <col min="7707" max="7936" width="9.140625" style="4"/>
    <col min="7937" max="7937" width="21.140625" style="4" customWidth="1"/>
    <col min="7938" max="7938" width="7.5703125" style="4" customWidth="1"/>
    <col min="7939" max="7939" width="6.28515625" style="4" customWidth="1"/>
    <col min="7940" max="7940" width="10.42578125" style="4" customWidth="1"/>
    <col min="7941" max="7942" width="10.5703125" style="4" customWidth="1"/>
    <col min="7943" max="7943" width="7" style="4" customWidth="1"/>
    <col min="7944" max="7944" width="9.42578125" style="4" customWidth="1"/>
    <col min="7945" max="7946" width="8.42578125" style="4" customWidth="1"/>
    <col min="7947" max="7947" width="10" style="4" customWidth="1"/>
    <col min="7948" max="7948" width="9.7109375" style="4" customWidth="1"/>
    <col min="7949" max="7949" width="9.5703125" style="4" customWidth="1"/>
    <col min="7950" max="7950" width="9.85546875" style="4" customWidth="1"/>
    <col min="7951" max="7951" width="8.85546875" style="4" customWidth="1"/>
    <col min="7952" max="7953" width="8.7109375" style="4" customWidth="1"/>
    <col min="7954" max="7954" width="8.28515625" style="4" customWidth="1"/>
    <col min="7955" max="7955" width="11" style="4" customWidth="1"/>
    <col min="7956" max="7956" width="11.42578125" style="4" customWidth="1"/>
    <col min="7957" max="7957" width="11" style="4" customWidth="1"/>
    <col min="7958" max="7960" width="0" style="4" hidden="1" customWidth="1"/>
    <col min="7961" max="7961" width="9.140625" style="4"/>
    <col min="7962" max="7962" width="22.28515625" style="4" customWidth="1"/>
    <col min="7963" max="8192" width="9.140625" style="4"/>
    <col min="8193" max="8193" width="21.140625" style="4" customWidth="1"/>
    <col min="8194" max="8194" width="7.5703125" style="4" customWidth="1"/>
    <col min="8195" max="8195" width="6.28515625" style="4" customWidth="1"/>
    <col min="8196" max="8196" width="10.42578125" style="4" customWidth="1"/>
    <col min="8197" max="8198" width="10.5703125" style="4" customWidth="1"/>
    <col min="8199" max="8199" width="7" style="4" customWidth="1"/>
    <col min="8200" max="8200" width="9.42578125" style="4" customWidth="1"/>
    <col min="8201" max="8202" width="8.42578125" style="4" customWidth="1"/>
    <col min="8203" max="8203" width="10" style="4" customWidth="1"/>
    <col min="8204" max="8204" width="9.7109375" style="4" customWidth="1"/>
    <col min="8205" max="8205" width="9.5703125" style="4" customWidth="1"/>
    <col min="8206" max="8206" width="9.85546875" style="4" customWidth="1"/>
    <col min="8207" max="8207" width="8.85546875" style="4" customWidth="1"/>
    <col min="8208" max="8209" width="8.7109375" style="4" customWidth="1"/>
    <col min="8210" max="8210" width="8.28515625" style="4" customWidth="1"/>
    <col min="8211" max="8211" width="11" style="4" customWidth="1"/>
    <col min="8212" max="8212" width="11.42578125" style="4" customWidth="1"/>
    <col min="8213" max="8213" width="11" style="4" customWidth="1"/>
    <col min="8214" max="8216" width="0" style="4" hidden="1" customWidth="1"/>
    <col min="8217" max="8217" width="9.140625" style="4"/>
    <col min="8218" max="8218" width="22.28515625" style="4" customWidth="1"/>
    <col min="8219" max="8448" width="9.140625" style="4"/>
    <col min="8449" max="8449" width="21.140625" style="4" customWidth="1"/>
    <col min="8450" max="8450" width="7.5703125" style="4" customWidth="1"/>
    <col min="8451" max="8451" width="6.28515625" style="4" customWidth="1"/>
    <col min="8452" max="8452" width="10.42578125" style="4" customWidth="1"/>
    <col min="8453" max="8454" width="10.5703125" style="4" customWidth="1"/>
    <col min="8455" max="8455" width="7" style="4" customWidth="1"/>
    <col min="8456" max="8456" width="9.42578125" style="4" customWidth="1"/>
    <col min="8457" max="8458" width="8.42578125" style="4" customWidth="1"/>
    <col min="8459" max="8459" width="10" style="4" customWidth="1"/>
    <col min="8460" max="8460" width="9.7109375" style="4" customWidth="1"/>
    <col min="8461" max="8461" width="9.5703125" style="4" customWidth="1"/>
    <col min="8462" max="8462" width="9.85546875" style="4" customWidth="1"/>
    <col min="8463" max="8463" width="8.85546875" style="4" customWidth="1"/>
    <col min="8464" max="8465" width="8.7109375" style="4" customWidth="1"/>
    <col min="8466" max="8466" width="8.28515625" style="4" customWidth="1"/>
    <col min="8467" max="8467" width="11" style="4" customWidth="1"/>
    <col min="8468" max="8468" width="11.42578125" style="4" customWidth="1"/>
    <col min="8469" max="8469" width="11" style="4" customWidth="1"/>
    <col min="8470" max="8472" width="0" style="4" hidden="1" customWidth="1"/>
    <col min="8473" max="8473" width="9.140625" style="4"/>
    <col min="8474" max="8474" width="22.28515625" style="4" customWidth="1"/>
    <col min="8475" max="8704" width="9.140625" style="4"/>
    <col min="8705" max="8705" width="21.140625" style="4" customWidth="1"/>
    <col min="8706" max="8706" width="7.5703125" style="4" customWidth="1"/>
    <col min="8707" max="8707" width="6.28515625" style="4" customWidth="1"/>
    <col min="8708" max="8708" width="10.42578125" style="4" customWidth="1"/>
    <col min="8709" max="8710" width="10.5703125" style="4" customWidth="1"/>
    <col min="8711" max="8711" width="7" style="4" customWidth="1"/>
    <col min="8712" max="8712" width="9.42578125" style="4" customWidth="1"/>
    <col min="8713" max="8714" width="8.42578125" style="4" customWidth="1"/>
    <col min="8715" max="8715" width="10" style="4" customWidth="1"/>
    <col min="8716" max="8716" width="9.7109375" style="4" customWidth="1"/>
    <col min="8717" max="8717" width="9.5703125" style="4" customWidth="1"/>
    <col min="8718" max="8718" width="9.85546875" style="4" customWidth="1"/>
    <col min="8719" max="8719" width="8.85546875" style="4" customWidth="1"/>
    <col min="8720" max="8721" width="8.7109375" style="4" customWidth="1"/>
    <col min="8722" max="8722" width="8.28515625" style="4" customWidth="1"/>
    <col min="8723" max="8723" width="11" style="4" customWidth="1"/>
    <col min="8724" max="8724" width="11.42578125" style="4" customWidth="1"/>
    <col min="8725" max="8725" width="11" style="4" customWidth="1"/>
    <col min="8726" max="8728" width="0" style="4" hidden="1" customWidth="1"/>
    <col min="8729" max="8729" width="9.140625" style="4"/>
    <col min="8730" max="8730" width="22.28515625" style="4" customWidth="1"/>
    <col min="8731" max="8960" width="9.140625" style="4"/>
    <col min="8961" max="8961" width="21.140625" style="4" customWidth="1"/>
    <col min="8962" max="8962" width="7.5703125" style="4" customWidth="1"/>
    <col min="8963" max="8963" width="6.28515625" style="4" customWidth="1"/>
    <col min="8964" max="8964" width="10.42578125" style="4" customWidth="1"/>
    <col min="8965" max="8966" width="10.5703125" style="4" customWidth="1"/>
    <col min="8967" max="8967" width="7" style="4" customWidth="1"/>
    <col min="8968" max="8968" width="9.42578125" style="4" customWidth="1"/>
    <col min="8969" max="8970" width="8.42578125" style="4" customWidth="1"/>
    <col min="8971" max="8971" width="10" style="4" customWidth="1"/>
    <col min="8972" max="8972" width="9.7109375" style="4" customWidth="1"/>
    <col min="8973" max="8973" width="9.5703125" style="4" customWidth="1"/>
    <col min="8974" max="8974" width="9.85546875" style="4" customWidth="1"/>
    <col min="8975" max="8975" width="8.85546875" style="4" customWidth="1"/>
    <col min="8976" max="8977" width="8.7109375" style="4" customWidth="1"/>
    <col min="8978" max="8978" width="8.28515625" style="4" customWidth="1"/>
    <col min="8979" max="8979" width="11" style="4" customWidth="1"/>
    <col min="8980" max="8980" width="11.42578125" style="4" customWidth="1"/>
    <col min="8981" max="8981" width="11" style="4" customWidth="1"/>
    <col min="8982" max="8984" width="0" style="4" hidden="1" customWidth="1"/>
    <col min="8985" max="8985" width="9.140625" style="4"/>
    <col min="8986" max="8986" width="22.28515625" style="4" customWidth="1"/>
    <col min="8987" max="9216" width="9.140625" style="4"/>
    <col min="9217" max="9217" width="21.140625" style="4" customWidth="1"/>
    <col min="9218" max="9218" width="7.5703125" style="4" customWidth="1"/>
    <col min="9219" max="9219" width="6.28515625" style="4" customWidth="1"/>
    <col min="9220" max="9220" width="10.42578125" style="4" customWidth="1"/>
    <col min="9221" max="9222" width="10.5703125" style="4" customWidth="1"/>
    <col min="9223" max="9223" width="7" style="4" customWidth="1"/>
    <col min="9224" max="9224" width="9.42578125" style="4" customWidth="1"/>
    <col min="9225" max="9226" width="8.42578125" style="4" customWidth="1"/>
    <col min="9227" max="9227" width="10" style="4" customWidth="1"/>
    <col min="9228" max="9228" width="9.7109375" style="4" customWidth="1"/>
    <col min="9229" max="9229" width="9.5703125" style="4" customWidth="1"/>
    <col min="9230" max="9230" width="9.85546875" style="4" customWidth="1"/>
    <col min="9231" max="9231" width="8.85546875" style="4" customWidth="1"/>
    <col min="9232" max="9233" width="8.7109375" style="4" customWidth="1"/>
    <col min="9234" max="9234" width="8.28515625" style="4" customWidth="1"/>
    <col min="9235" max="9235" width="11" style="4" customWidth="1"/>
    <col min="9236" max="9236" width="11.42578125" style="4" customWidth="1"/>
    <col min="9237" max="9237" width="11" style="4" customWidth="1"/>
    <col min="9238" max="9240" width="0" style="4" hidden="1" customWidth="1"/>
    <col min="9241" max="9241" width="9.140625" style="4"/>
    <col min="9242" max="9242" width="22.28515625" style="4" customWidth="1"/>
    <col min="9243" max="9472" width="9.140625" style="4"/>
    <col min="9473" max="9473" width="21.140625" style="4" customWidth="1"/>
    <col min="9474" max="9474" width="7.5703125" style="4" customWidth="1"/>
    <col min="9475" max="9475" width="6.28515625" style="4" customWidth="1"/>
    <col min="9476" max="9476" width="10.42578125" style="4" customWidth="1"/>
    <col min="9477" max="9478" width="10.5703125" style="4" customWidth="1"/>
    <col min="9479" max="9479" width="7" style="4" customWidth="1"/>
    <col min="9480" max="9480" width="9.42578125" style="4" customWidth="1"/>
    <col min="9481" max="9482" width="8.42578125" style="4" customWidth="1"/>
    <col min="9483" max="9483" width="10" style="4" customWidth="1"/>
    <col min="9484" max="9484" width="9.7109375" style="4" customWidth="1"/>
    <col min="9485" max="9485" width="9.5703125" style="4" customWidth="1"/>
    <col min="9486" max="9486" width="9.85546875" style="4" customWidth="1"/>
    <col min="9487" max="9487" width="8.85546875" style="4" customWidth="1"/>
    <col min="9488" max="9489" width="8.7109375" style="4" customWidth="1"/>
    <col min="9490" max="9490" width="8.28515625" style="4" customWidth="1"/>
    <col min="9491" max="9491" width="11" style="4" customWidth="1"/>
    <col min="9492" max="9492" width="11.42578125" style="4" customWidth="1"/>
    <col min="9493" max="9493" width="11" style="4" customWidth="1"/>
    <col min="9494" max="9496" width="0" style="4" hidden="1" customWidth="1"/>
    <col min="9497" max="9497" width="9.140625" style="4"/>
    <col min="9498" max="9498" width="22.28515625" style="4" customWidth="1"/>
    <col min="9499" max="9728" width="9.140625" style="4"/>
    <col min="9729" max="9729" width="21.140625" style="4" customWidth="1"/>
    <col min="9730" max="9730" width="7.5703125" style="4" customWidth="1"/>
    <col min="9731" max="9731" width="6.28515625" style="4" customWidth="1"/>
    <col min="9732" max="9732" width="10.42578125" style="4" customWidth="1"/>
    <col min="9733" max="9734" width="10.5703125" style="4" customWidth="1"/>
    <col min="9735" max="9735" width="7" style="4" customWidth="1"/>
    <col min="9736" max="9736" width="9.42578125" style="4" customWidth="1"/>
    <col min="9737" max="9738" width="8.42578125" style="4" customWidth="1"/>
    <col min="9739" max="9739" width="10" style="4" customWidth="1"/>
    <col min="9740" max="9740" width="9.7109375" style="4" customWidth="1"/>
    <col min="9741" max="9741" width="9.5703125" style="4" customWidth="1"/>
    <col min="9742" max="9742" width="9.85546875" style="4" customWidth="1"/>
    <col min="9743" max="9743" width="8.85546875" style="4" customWidth="1"/>
    <col min="9744" max="9745" width="8.7109375" style="4" customWidth="1"/>
    <col min="9746" max="9746" width="8.28515625" style="4" customWidth="1"/>
    <col min="9747" max="9747" width="11" style="4" customWidth="1"/>
    <col min="9748" max="9748" width="11.42578125" style="4" customWidth="1"/>
    <col min="9749" max="9749" width="11" style="4" customWidth="1"/>
    <col min="9750" max="9752" width="0" style="4" hidden="1" customWidth="1"/>
    <col min="9753" max="9753" width="9.140625" style="4"/>
    <col min="9754" max="9754" width="22.28515625" style="4" customWidth="1"/>
    <col min="9755" max="9984" width="9.140625" style="4"/>
    <col min="9985" max="9985" width="21.140625" style="4" customWidth="1"/>
    <col min="9986" max="9986" width="7.5703125" style="4" customWidth="1"/>
    <col min="9987" max="9987" width="6.28515625" style="4" customWidth="1"/>
    <col min="9988" max="9988" width="10.42578125" style="4" customWidth="1"/>
    <col min="9989" max="9990" width="10.5703125" style="4" customWidth="1"/>
    <col min="9991" max="9991" width="7" style="4" customWidth="1"/>
    <col min="9992" max="9992" width="9.42578125" style="4" customWidth="1"/>
    <col min="9993" max="9994" width="8.42578125" style="4" customWidth="1"/>
    <col min="9995" max="9995" width="10" style="4" customWidth="1"/>
    <col min="9996" max="9996" width="9.7109375" style="4" customWidth="1"/>
    <col min="9997" max="9997" width="9.5703125" style="4" customWidth="1"/>
    <col min="9998" max="9998" width="9.85546875" style="4" customWidth="1"/>
    <col min="9999" max="9999" width="8.85546875" style="4" customWidth="1"/>
    <col min="10000" max="10001" width="8.7109375" style="4" customWidth="1"/>
    <col min="10002" max="10002" width="8.28515625" style="4" customWidth="1"/>
    <col min="10003" max="10003" width="11" style="4" customWidth="1"/>
    <col min="10004" max="10004" width="11.42578125" style="4" customWidth="1"/>
    <col min="10005" max="10005" width="11" style="4" customWidth="1"/>
    <col min="10006" max="10008" width="0" style="4" hidden="1" customWidth="1"/>
    <col min="10009" max="10009" width="9.140625" style="4"/>
    <col min="10010" max="10010" width="22.28515625" style="4" customWidth="1"/>
    <col min="10011" max="10240" width="9.140625" style="4"/>
    <col min="10241" max="10241" width="21.140625" style="4" customWidth="1"/>
    <col min="10242" max="10242" width="7.5703125" style="4" customWidth="1"/>
    <col min="10243" max="10243" width="6.28515625" style="4" customWidth="1"/>
    <col min="10244" max="10244" width="10.42578125" style="4" customWidth="1"/>
    <col min="10245" max="10246" width="10.5703125" style="4" customWidth="1"/>
    <col min="10247" max="10247" width="7" style="4" customWidth="1"/>
    <col min="10248" max="10248" width="9.42578125" style="4" customWidth="1"/>
    <col min="10249" max="10250" width="8.42578125" style="4" customWidth="1"/>
    <col min="10251" max="10251" width="10" style="4" customWidth="1"/>
    <col min="10252" max="10252" width="9.7109375" style="4" customWidth="1"/>
    <col min="10253" max="10253" width="9.5703125" style="4" customWidth="1"/>
    <col min="10254" max="10254" width="9.85546875" style="4" customWidth="1"/>
    <col min="10255" max="10255" width="8.85546875" style="4" customWidth="1"/>
    <col min="10256" max="10257" width="8.7109375" style="4" customWidth="1"/>
    <col min="10258" max="10258" width="8.28515625" style="4" customWidth="1"/>
    <col min="10259" max="10259" width="11" style="4" customWidth="1"/>
    <col min="10260" max="10260" width="11.42578125" style="4" customWidth="1"/>
    <col min="10261" max="10261" width="11" style="4" customWidth="1"/>
    <col min="10262" max="10264" width="0" style="4" hidden="1" customWidth="1"/>
    <col min="10265" max="10265" width="9.140625" style="4"/>
    <col min="10266" max="10266" width="22.28515625" style="4" customWidth="1"/>
    <col min="10267" max="10496" width="9.140625" style="4"/>
    <col min="10497" max="10497" width="21.140625" style="4" customWidth="1"/>
    <col min="10498" max="10498" width="7.5703125" style="4" customWidth="1"/>
    <col min="10499" max="10499" width="6.28515625" style="4" customWidth="1"/>
    <col min="10500" max="10500" width="10.42578125" style="4" customWidth="1"/>
    <col min="10501" max="10502" width="10.5703125" style="4" customWidth="1"/>
    <col min="10503" max="10503" width="7" style="4" customWidth="1"/>
    <col min="10504" max="10504" width="9.42578125" style="4" customWidth="1"/>
    <col min="10505" max="10506" width="8.42578125" style="4" customWidth="1"/>
    <col min="10507" max="10507" width="10" style="4" customWidth="1"/>
    <col min="10508" max="10508" width="9.7109375" style="4" customWidth="1"/>
    <col min="10509" max="10509" width="9.5703125" style="4" customWidth="1"/>
    <col min="10510" max="10510" width="9.85546875" style="4" customWidth="1"/>
    <col min="10511" max="10511" width="8.85546875" style="4" customWidth="1"/>
    <col min="10512" max="10513" width="8.7109375" style="4" customWidth="1"/>
    <col min="10514" max="10514" width="8.28515625" style="4" customWidth="1"/>
    <col min="10515" max="10515" width="11" style="4" customWidth="1"/>
    <col min="10516" max="10516" width="11.42578125" style="4" customWidth="1"/>
    <col min="10517" max="10517" width="11" style="4" customWidth="1"/>
    <col min="10518" max="10520" width="0" style="4" hidden="1" customWidth="1"/>
    <col min="10521" max="10521" width="9.140625" style="4"/>
    <col min="10522" max="10522" width="22.28515625" style="4" customWidth="1"/>
    <col min="10523" max="10752" width="9.140625" style="4"/>
    <col min="10753" max="10753" width="21.140625" style="4" customWidth="1"/>
    <col min="10754" max="10754" width="7.5703125" style="4" customWidth="1"/>
    <col min="10755" max="10755" width="6.28515625" style="4" customWidth="1"/>
    <col min="10756" max="10756" width="10.42578125" style="4" customWidth="1"/>
    <col min="10757" max="10758" width="10.5703125" style="4" customWidth="1"/>
    <col min="10759" max="10759" width="7" style="4" customWidth="1"/>
    <col min="10760" max="10760" width="9.42578125" style="4" customWidth="1"/>
    <col min="10761" max="10762" width="8.42578125" style="4" customWidth="1"/>
    <col min="10763" max="10763" width="10" style="4" customWidth="1"/>
    <col min="10764" max="10764" width="9.7109375" style="4" customWidth="1"/>
    <col min="10765" max="10765" width="9.5703125" style="4" customWidth="1"/>
    <col min="10766" max="10766" width="9.85546875" style="4" customWidth="1"/>
    <col min="10767" max="10767" width="8.85546875" style="4" customWidth="1"/>
    <col min="10768" max="10769" width="8.7109375" style="4" customWidth="1"/>
    <col min="10770" max="10770" width="8.28515625" style="4" customWidth="1"/>
    <col min="10771" max="10771" width="11" style="4" customWidth="1"/>
    <col min="10772" max="10772" width="11.42578125" style="4" customWidth="1"/>
    <col min="10773" max="10773" width="11" style="4" customWidth="1"/>
    <col min="10774" max="10776" width="0" style="4" hidden="1" customWidth="1"/>
    <col min="10777" max="10777" width="9.140625" style="4"/>
    <col min="10778" max="10778" width="22.28515625" style="4" customWidth="1"/>
    <col min="10779" max="11008" width="9.140625" style="4"/>
    <col min="11009" max="11009" width="21.140625" style="4" customWidth="1"/>
    <col min="11010" max="11010" width="7.5703125" style="4" customWidth="1"/>
    <col min="11011" max="11011" width="6.28515625" style="4" customWidth="1"/>
    <col min="11012" max="11012" width="10.42578125" style="4" customWidth="1"/>
    <col min="11013" max="11014" width="10.5703125" style="4" customWidth="1"/>
    <col min="11015" max="11015" width="7" style="4" customWidth="1"/>
    <col min="11016" max="11016" width="9.42578125" style="4" customWidth="1"/>
    <col min="11017" max="11018" width="8.42578125" style="4" customWidth="1"/>
    <col min="11019" max="11019" width="10" style="4" customWidth="1"/>
    <col min="11020" max="11020" width="9.7109375" style="4" customWidth="1"/>
    <col min="11021" max="11021" width="9.5703125" style="4" customWidth="1"/>
    <col min="11022" max="11022" width="9.85546875" style="4" customWidth="1"/>
    <col min="11023" max="11023" width="8.85546875" style="4" customWidth="1"/>
    <col min="11024" max="11025" width="8.7109375" style="4" customWidth="1"/>
    <col min="11026" max="11026" width="8.28515625" style="4" customWidth="1"/>
    <col min="11027" max="11027" width="11" style="4" customWidth="1"/>
    <col min="11028" max="11028" width="11.42578125" style="4" customWidth="1"/>
    <col min="11029" max="11029" width="11" style="4" customWidth="1"/>
    <col min="11030" max="11032" width="0" style="4" hidden="1" customWidth="1"/>
    <col min="11033" max="11033" width="9.140625" style="4"/>
    <col min="11034" max="11034" width="22.28515625" style="4" customWidth="1"/>
    <col min="11035" max="11264" width="9.140625" style="4"/>
    <col min="11265" max="11265" width="21.140625" style="4" customWidth="1"/>
    <col min="11266" max="11266" width="7.5703125" style="4" customWidth="1"/>
    <col min="11267" max="11267" width="6.28515625" style="4" customWidth="1"/>
    <col min="11268" max="11268" width="10.42578125" style="4" customWidth="1"/>
    <col min="11269" max="11270" width="10.5703125" style="4" customWidth="1"/>
    <col min="11271" max="11271" width="7" style="4" customWidth="1"/>
    <col min="11272" max="11272" width="9.42578125" style="4" customWidth="1"/>
    <col min="11273" max="11274" width="8.42578125" style="4" customWidth="1"/>
    <col min="11275" max="11275" width="10" style="4" customWidth="1"/>
    <col min="11276" max="11276" width="9.7109375" style="4" customWidth="1"/>
    <col min="11277" max="11277" width="9.5703125" style="4" customWidth="1"/>
    <col min="11278" max="11278" width="9.85546875" style="4" customWidth="1"/>
    <col min="11279" max="11279" width="8.85546875" style="4" customWidth="1"/>
    <col min="11280" max="11281" width="8.7109375" style="4" customWidth="1"/>
    <col min="11282" max="11282" width="8.28515625" style="4" customWidth="1"/>
    <col min="11283" max="11283" width="11" style="4" customWidth="1"/>
    <col min="11284" max="11284" width="11.42578125" style="4" customWidth="1"/>
    <col min="11285" max="11285" width="11" style="4" customWidth="1"/>
    <col min="11286" max="11288" width="0" style="4" hidden="1" customWidth="1"/>
    <col min="11289" max="11289" width="9.140625" style="4"/>
    <col min="11290" max="11290" width="22.28515625" style="4" customWidth="1"/>
    <col min="11291" max="11520" width="9.140625" style="4"/>
    <col min="11521" max="11521" width="21.140625" style="4" customWidth="1"/>
    <col min="11522" max="11522" width="7.5703125" style="4" customWidth="1"/>
    <col min="11523" max="11523" width="6.28515625" style="4" customWidth="1"/>
    <col min="11524" max="11524" width="10.42578125" style="4" customWidth="1"/>
    <col min="11525" max="11526" width="10.5703125" style="4" customWidth="1"/>
    <col min="11527" max="11527" width="7" style="4" customWidth="1"/>
    <col min="11528" max="11528" width="9.42578125" style="4" customWidth="1"/>
    <col min="11529" max="11530" width="8.42578125" style="4" customWidth="1"/>
    <col min="11531" max="11531" width="10" style="4" customWidth="1"/>
    <col min="11532" max="11532" width="9.7109375" style="4" customWidth="1"/>
    <col min="11533" max="11533" width="9.5703125" style="4" customWidth="1"/>
    <col min="11534" max="11534" width="9.85546875" style="4" customWidth="1"/>
    <col min="11535" max="11535" width="8.85546875" style="4" customWidth="1"/>
    <col min="11536" max="11537" width="8.7109375" style="4" customWidth="1"/>
    <col min="11538" max="11538" width="8.28515625" style="4" customWidth="1"/>
    <col min="11539" max="11539" width="11" style="4" customWidth="1"/>
    <col min="11540" max="11540" width="11.42578125" style="4" customWidth="1"/>
    <col min="11541" max="11541" width="11" style="4" customWidth="1"/>
    <col min="11542" max="11544" width="0" style="4" hidden="1" customWidth="1"/>
    <col min="11545" max="11545" width="9.140625" style="4"/>
    <col min="11546" max="11546" width="22.28515625" style="4" customWidth="1"/>
    <col min="11547" max="11776" width="9.140625" style="4"/>
    <col min="11777" max="11777" width="21.140625" style="4" customWidth="1"/>
    <col min="11778" max="11778" width="7.5703125" style="4" customWidth="1"/>
    <col min="11779" max="11779" width="6.28515625" style="4" customWidth="1"/>
    <col min="11780" max="11780" width="10.42578125" style="4" customWidth="1"/>
    <col min="11781" max="11782" width="10.5703125" style="4" customWidth="1"/>
    <col min="11783" max="11783" width="7" style="4" customWidth="1"/>
    <col min="11784" max="11784" width="9.42578125" style="4" customWidth="1"/>
    <col min="11785" max="11786" width="8.42578125" style="4" customWidth="1"/>
    <col min="11787" max="11787" width="10" style="4" customWidth="1"/>
    <col min="11788" max="11788" width="9.7109375" style="4" customWidth="1"/>
    <col min="11789" max="11789" width="9.5703125" style="4" customWidth="1"/>
    <col min="11790" max="11790" width="9.85546875" style="4" customWidth="1"/>
    <col min="11791" max="11791" width="8.85546875" style="4" customWidth="1"/>
    <col min="11792" max="11793" width="8.7109375" style="4" customWidth="1"/>
    <col min="11794" max="11794" width="8.28515625" style="4" customWidth="1"/>
    <col min="11795" max="11795" width="11" style="4" customWidth="1"/>
    <col min="11796" max="11796" width="11.42578125" style="4" customWidth="1"/>
    <col min="11797" max="11797" width="11" style="4" customWidth="1"/>
    <col min="11798" max="11800" width="0" style="4" hidden="1" customWidth="1"/>
    <col min="11801" max="11801" width="9.140625" style="4"/>
    <col min="11802" max="11802" width="22.28515625" style="4" customWidth="1"/>
    <col min="11803" max="12032" width="9.140625" style="4"/>
    <col min="12033" max="12033" width="21.140625" style="4" customWidth="1"/>
    <col min="12034" max="12034" width="7.5703125" style="4" customWidth="1"/>
    <col min="12035" max="12035" width="6.28515625" style="4" customWidth="1"/>
    <col min="12036" max="12036" width="10.42578125" style="4" customWidth="1"/>
    <col min="12037" max="12038" width="10.5703125" style="4" customWidth="1"/>
    <col min="12039" max="12039" width="7" style="4" customWidth="1"/>
    <col min="12040" max="12040" width="9.42578125" style="4" customWidth="1"/>
    <col min="12041" max="12042" width="8.42578125" style="4" customWidth="1"/>
    <col min="12043" max="12043" width="10" style="4" customWidth="1"/>
    <col min="12044" max="12044" width="9.7109375" style="4" customWidth="1"/>
    <col min="12045" max="12045" width="9.5703125" style="4" customWidth="1"/>
    <col min="12046" max="12046" width="9.85546875" style="4" customWidth="1"/>
    <col min="12047" max="12047" width="8.85546875" style="4" customWidth="1"/>
    <col min="12048" max="12049" width="8.7109375" style="4" customWidth="1"/>
    <col min="12050" max="12050" width="8.28515625" style="4" customWidth="1"/>
    <col min="12051" max="12051" width="11" style="4" customWidth="1"/>
    <col min="12052" max="12052" width="11.42578125" style="4" customWidth="1"/>
    <col min="12053" max="12053" width="11" style="4" customWidth="1"/>
    <col min="12054" max="12056" width="0" style="4" hidden="1" customWidth="1"/>
    <col min="12057" max="12057" width="9.140625" style="4"/>
    <col min="12058" max="12058" width="22.28515625" style="4" customWidth="1"/>
    <col min="12059" max="12288" width="9.140625" style="4"/>
    <col min="12289" max="12289" width="21.140625" style="4" customWidth="1"/>
    <col min="12290" max="12290" width="7.5703125" style="4" customWidth="1"/>
    <col min="12291" max="12291" width="6.28515625" style="4" customWidth="1"/>
    <col min="12292" max="12292" width="10.42578125" style="4" customWidth="1"/>
    <col min="12293" max="12294" width="10.5703125" style="4" customWidth="1"/>
    <col min="12295" max="12295" width="7" style="4" customWidth="1"/>
    <col min="12296" max="12296" width="9.42578125" style="4" customWidth="1"/>
    <col min="12297" max="12298" width="8.42578125" style="4" customWidth="1"/>
    <col min="12299" max="12299" width="10" style="4" customWidth="1"/>
    <col min="12300" max="12300" width="9.7109375" style="4" customWidth="1"/>
    <col min="12301" max="12301" width="9.5703125" style="4" customWidth="1"/>
    <col min="12302" max="12302" width="9.85546875" style="4" customWidth="1"/>
    <col min="12303" max="12303" width="8.85546875" style="4" customWidth="1"/>
    <col min="12304" max="12305" width="8.7109375" style="4" customWidth="1"/>
    <col min="12306" max="12306" width="8.28515625" style="4" customWidth="1"/>
    <col min="12307" max="12307" width="11" style="4" customWidth="1"/>
    <col min="12308" max="12308" width="11.42578125" style="4" customWidth="1"/>
    <col min="12309" max="12309" width="11" style="4" customWidth="1"/>
    <col min="12310" max="12312" width="0" style="4" hidden="1" customWidth="1"/>
    <col min="12313" max="12313" width="9.140625" style="4"/>
    <col min="12314" max="12314" width="22.28515625" style="4" customWidth="1"/>
    <col min="12315" max="12544" width="9.140625" style="4"/>
    <col min="12545" max="12545" width="21.140625" style="4" customWidth="1"/>
    <col min="12546" max="12546" width="7.5703125" style="4" customWidth="1"/>
    <col min="12547" max="12547" width="6.28515625" style="4" customWidth="1"/>
    <col min="12548" max="12548" width="10.42578125" style="4" customWidth="1"/>
    <col min="12549" max="12550" width="10.5703125" style="4" customWidth="1"/>
    <col min="12551" max="12551" width="7" style="4" customWidth="1"/>
    <col min="12552" max="12552" width="9.42578125" style="4" customWidth="1"/>
    <col min="12553" max="12554" width="8.42578125" style="4" customWidth="1"/>
    <col min="12555" max="12555" width="10" style="4" customWidth="1"/>
    <col min="12556" max="12556" width="9.7109375" style="4" customWidth="1"/>
    <col min="12557" max="12557" width="9.5703125" style="4" customWidth="1"/>
    <col min="12558" max="12558" width="9.85546875" style="4" customWidth="1"/>
    <col min="12559" max="12559" width="8.85546875" style="4" customWidth="1"/>
    <col min="12560" max="12561" width="8.7109375" style="4" customWidth="1"/>
    <col min="12562" max="12562" width="8.28515625" style="4" customWidth="1"/>
    <col min="12563" max="12563" width="11" style="4" customWidth="1"/>
    <col min="12564" max="12564" width="11.42578125" style="4" customWidth="1"/>
    <col min="12565" max="12565" width="11" style="4" customWidth="1"/>
    <col min="12566" max="12568" width="0" style="4" hidden="1" customWidth="1"/>
    <col min="12569" max="12569" width="9.140625" style="4"/>
    <col min="12570" max="12570" width="22.28515625" style="4" customWidth="1"/>
    <col min="12571" max="12800" width="9.140625" style="4"/>
    <col min="12801" max="12801" width="21.140625" style="4" customWidth="1"/>
    <col min="12802" max="12802" width="7.5703125" style="4" customWidth="1"/>
    <col min="12803" max="12803" width="6.28515625" style="4" customWidth="1"/>
    <col min="12804" max="12804" width="10.42578125" style="4" customWidth="1"/>
    <col min="12805" max="12806" width="10.5703125" style="4" customWidth="1"/>
    <col min="12807" max="12807" width="7" style="4" customWidth="1"/>
    <col min="12808" max="12808" width="9.42578125" style="4" customWidth="1"/>
    <col min="12809" max="12810" width="8.42578125" style="4" customWidth="1"/>
    <col min="12811" max="12811" width="10" style="4" customWidth="1"/>
    <col min="12812" max="12812" width="9.7109375" style="4" customWidth="1"/>
    <col min="12813" max="12813" width="9.5703125" style="4" customWidth="1"/>
    <col min="12814" max="12814" width="9.85546875" style="4" customWidth="1"/>
    <col min="12815" max="12815" width="8.85546875" style="4" customWidth="1"/>
    <col min="12816" max="12817" width="8.7109375" style="4" customWidth="1"/>
    <col min="12818" max="12818" width="8.28515625" style="4" customWidth="1"/>
    <col min="12819" max="12819" width="11" style="4" customWidth="1"/>
    <col min="12820" max="12820" width="11.42578125" style="4" customWidth="1"/>
    <col min="12821" max="12821" width="11" style="4" customWidth="1"/>
    <col min="12822" max="12824" width="0" style="4" hidden="1" customWidth="1"/>
    <col min="12825" max="12825" width="9.140625" style="4"/>
    <col min="12826" max="12826" width="22.28515625" style="4" customWidth="1"/>
    <col min="12827" max="13056" width="9.140625" style="4"/>
    <col min="13057" max="13057" width="21.140625" style="4" customWidth="1"/>
    <col min="13058" max="13058" width="7.5703125" style="4" customWidth="1"/>
    <col min="13059" max="13059" width="6.28515625" style="4" customWidth="1"/>
    <col min="13060" max="13060" width="10.42578125" style="4" customWidth="1"/>
    <col min="13061" max="13062" width="10.5703125" style="4" customWidth="1"/>
    <col min="13063" max="13063" width="7" style="4" customWidth="1"/>
    <col min="13064" max="13064" width="9.42578125" style="4" customWidth="1"/>
    <col min="13065" max="13066" width="8.42578125" style="4" customWidth="1"/>
    <col min="13067" max="13067" width="10" style="4" customWidth="1"/>
    <col min="13068" max="13068" width="9.7109375" style="4" customWidth="1"/>
    <col min="13069" max="13069" width="9.5703125" style="4" customWidth="1"/>
    <col min="13070" max="13070" width="9.85546875" style="4" customWidth="1"/>
    <col min="13071" max="13071" width="8.85546875" style="4" customWidth="1"/>
    <col min="13072" max="13073" width="8.7109375" style="4" customWidth="1"/>
    <col min="13074" max="13074" width="8.28515625" style="4" customWidth="1"/>
    <col min="13075" max="13075" width="11" style="4" customWidth="1"/>
    <col min="13076" max="13076" width="11.42578125" style="4" customWidth="1"/>
    <col min="13077" max="13077" width="11" style="4" customWidth="1"/>
    <col min="13078" max="13080" width="0" style="4" hidden="1" customWidth="1"/>
    <col min="13081" max="13081" width="9.140625" style="4"/>
    <col min="13082" max="13082" width="22.28515625" style="4" customWidth="1"/>
    <col min="13083" max="13312" width="9.140625" style="4"/>
    <col min="13313" max="13313" width="21.140625" style="4" customWidth="1"/>
    <col min="13314" max="13314" width="7.5703125" style="4" customWidth="1"/>
    <col min="13315" max="13315" width="6.28515625" style="4" customWidth="1"/>
    <col min="13316" max="13316" width="10.42578125" style="4" customWidth="1"/>
    <col min="13317" max="13318" width="10.5703125" style="4" customWidth="1"/>
    <col min="13319" max="13319" width="7" style="4" customWidth="1"/>
    <col min="13320" max="13320" width="9.42578125" style="4" customWidth="1"/>
    <col min="13321" max="13322" width="8.42578125" style="4" customWidth="1"/>
    <col min="13323" max="13323" width="10" style="4" customWidth="1"/>
    <col min="13324" max="13324" width="9.7109375" style="4" customWidth="1"/>
    <col min="13325" max="13325" width="9.5703125" style="4" customWidth="1"/>
    <col min="13326" max="13326" width="9.85546875" style="4" customWidth="1"/>
    <col min="13327" max="13327" width="8.85546875" style="4" customWidth="1"/>
    <col min="13328" max="13329" width="8.7109375" style="4" customWidth="1"/>
    <col min="13330" max="13330" width="8.28515625" style="4" customWidth="1"/>
    <col min="13331" max="13331" width="11" style="4" customWidth="1"/>
    <col min="13332" max="13332" width="11.42578125" style="4" customWidth="1"/>
    <col min="13333" max="13333" width="11" style="4" customWidth="1"/>
    <col min="13334" max="13336" width="0" style="4" hidden="1" customWidth="1"/>
    <col min="13337" max="13337" width="9.140625" style="4"/>
    <col min="13338" max="13338" width="22.28515625" style="4" customWidth="1"/>
    <col min="13339" max="13568" width="9.140625" style="4"/>
    <col min="13569" max="13569" width="21.140625" style="4" customWidth="1"/>
    <col min="13570" max="13570" width="7.5703125" style="4" customWidth="1"/>
    <col min="13571" max="13571" width="6.28515625" style="4" customWidth="1"/>
    <col min="13572" max="13572" width="10.42578125" style="4" customWidth="1"/>
    <col min="13573" max="13574" width="10.5703125" style="4" customWidth="1"/>
    <col min="13575" max="13575" width="7" style="4" customWidth="1"/>
    <col min="13576" max="13576" width="9.42578125" style="4" customWidth="1"/>
    <col min="13577" max="13578" width="8.42578125" style="4" customWidth="1"/>
    <col min="13579" max="13579" width="10" style="4" customWidth="1"/>
    <col min="13580" max="13580" width="9.7109375" style="4" customWidth="1"/>
    <col min="13581" max="13581" width="9.5703125" style="4" customWidth="1"/>
    <col min="13582" max="13582" width="9.85546875" style="4" customWidth="1"/>
    <col min="13583" max="13583" width="8.85546875" style="4" customWidth="1"/>
    <col min="13584" max="13585" width="8.7109375" style="4" customWidth="1"/>
    <col min="13586" max="13586" width="8.28515625" style="4" customWidth="1"/>
    <col min="13587" max="13587" width="11" style="4" customWidth="1"/>
    <col min="13588" max="13588" width="11.42578125" style="4" customWidth="1"/>
    <col min="13589" max="13589" width="11" style="4" customWidth="1"/>
    <col min="13590" max="13592" width="0" style="4" hidden="1" customWidth="1"/>
    <col min="13593" max="13593" width="9.140625" style="4"/>
    <col min="13594" max="13594" width="22.28515625" style="4" customWidth="1"/>
    <col min="13595" max="13824" width="9.140625" style="4"/>
    <col min="13825" max="13825" width="21.140625" style="4" customWidth="1"/>
    <col min="13826" max="13826" width="7.5703125" style="4" customWidth="1"/>
    <col min="13827" max="13827" width="6.28515625" style="4" customWidth="1"/>
    <col min="13828" max="13828" width="10.42578125" style="4" customWidth="1"/>
    <col min="13829" max="13830" width="10.5703125" style="4" customWidth="1"/>
    <col min="13831" max="13831" width="7" style="4" customWidth="1"/>
    <col min="13832" max="13832" width="9.42578125" style="4" customWidth="1"/>
    <col min="13833" max="13834" width="8.42578125" style="4" customWidth="1"/>
    <col min="13835" max="13835" width="10" style="4" customWidth="1"/>
    <col min="13836" max="13836" width="9.7109375" style="4" customWidth="1"/>
    <col min="13837" max="13837" width="9.5703125" style="4" customWidth="1"/>
    <col min="13838" max="13838" width="9.85546875" style="4" customWidth="1"/>
    <col min="13839" max="13839" width="8.85546875" style="4" customWidth="1"/>
    <col min="13840" max="13841" width="8.7109375" style="4" customWidth="1"/>
    <col min="13842" max="13842" width="8.28515625" style="4" customWidth="1"/>
    <col min="13843" max="13843" width="11" style="4" customWidth="1"/>
    <col min="13844" max="13844" width="11.42578125" style="4" customWidth="1"/>
    <col min="13845" max="13845" width="11" style="4" customWidth="1"/>
    <col min="13846" max="13848" width="0" style="4" hidden="1" customWidth="1"/>
    <col min="13849" max="13849" width="9.140625" style="4"/>
    <col min="13850" max="13850" width="22.28515625" style="4" customWidth="1"/>
    <col min="13851" max="14080" width="9.140625" style="4"/>
    <col min="14081" max="14081" width="21.140625" style="4" customWidth="1"/>
    <col min="14082" max="14082" width="7.5703125" style="4" customWidth="1"/>
    <col min="14083" max="14083" width="6.28515625" style="4" customWidth="1"/>
    <col min="14084" max="14084" width="10.42578125" style="4" customWidth="1"/>
    <col min="14085" max="14086" width="10.5703125" style="4" customWidth="1"/>
    <col min="14087" max="14087" width="7" style="4" customWidth="1"/>
    <col min="14088" max="14088" width="9.42578125" style="4" customWidth="1"/>
    <col min="14089" max="14090" width="8.42578125" style="4" customWidth="1"/>
    <col min="14091" max="14091" width="10" style="4" customWidth="1"/>
    <col min="14092" max="14092" width="9.7109375" style="4" customWidth="1"/>
    <col min="14093" max="14093" width="9.5703125" style="4" customWidth="1"/>
    <col min="14094" max="14094" width="9.85546875" style="4" customWidth="1"/>
    <col min="14095" max="14095" width="8.85546875" style="4" customWidth="1"/>
    <col min="14096" max="14097" width="8.7109375" style="4" customWidth="1"/>
    <col min="14098" max="14098" width="8.28515625" style="4" customWidth="1"/>
    <col min="14099" max="14099" width="11" style="4" customWidth="1"/>
    <col min="14100" max="14100" width="11.42578125" style="4" customWidth="1"/>
    <col min="14101" max="14101" width="11" style="4" customWidth="1"/>
    <col min="14102" max="14104" width="0" style="4" hidden="1" customWidth="1"/>
    <col min="14105" max="14105" width="9.140625" style="4"/>
    <col min="14106" max="14106" width="22.28515625" style="4" customWidth="1"/>
    <col min="14107" max="14336" width="9.140625" style="4"/>
    <col min="14337" max="14337" width="21.140625" style="4" customWidth="1"/>
    <col min="14338" max="14338" width="7.5703125" style="4" customWidth="1"/>
    <col min="14339" max="14339" width="6.28515625" style="4" customWidth="1"/>
    <col min="14340" max="14340" width="10.42578125" style="4" customWidth="1"/>
    <col min="14341" max="14342" width="10.5703125" style="4" customWidth="1"/>
    <col min="14343" max="14343" width="7" style="4" customWidth="1"/>
    <col min="14344" max="14344" width="9.42578125" style="4" customWidth="1"/>
    <col min="14345" max="14346" width="8.42578125" style="4" customWidth="1"/>
    <col min="14347" max="14347" width="10" style="4" customWidth="1"/>
    <col min="14348" max="14348" width="9.7109375" style="4" customWidth="1"/>
    <col min="14349" max="14349" width="9.5703125" style="4" customWidth="1"/>
    <col min="14350" max="14350" width="9.85546875" style="4" customWidth="1"/>
    <col min="14351" max="14351" width="8.85546875" style="4" customWidth="1"/>
    <col min="14352" max="14353" width="8.7109375" style="4" customWidth="1"/>
    <col min="14354" max="14354" width="8.28515625" style="4" customWidth="1"/>
    <col min="14355" max="14355" width="11" style="4" customWidth="1"/>
    <col min="14356" max="14356" width="11.42578125" style="4" customWidth="1"/>
    <col min="14357" max="14357" width="11" style="4" customWidth="1"/>
    <col min="14358" max="14360" width="0" style="4" hidden="1" customWidth="1"/>
    <col min="14361" max="14361" width="9.140625" style="4"/>
    <col min="14362" max="14362" width="22.28515625" style="4" customWidth="1"/>
    <col min="14363" max="14592" width="9.140625" style="4"/>
    <col min="14593" max="14593" width="21.140625" style="4" customWidth="1"/>
    <col min="14594" max="14594" width="7.5703125" style="4" customWidth="1"/>
    <col min="14595" max="14595" width="6.28515625" style="4" customWidth="1"/>
    <col min="14596" max="14596" width="10.42578125" style="4" customWidth="1"/>
    <col min="14597" max="14598" width="10.5703125" style="4" customWidth="1"/>
    <col min="14599" max="14599" width="7" style="4" customWidth="1"/>
    <col min="14600" max="14600" width="9.42578125" style="4" customWidth="1"/>
    <col min="14601" max="14602" width="8.42578125" style="4" customWidth="1"/>
    <col min="14603" max="14603" width="10" style="4" customWidth="1"/>
    <col min="14604" max="14604" width="9.7109375" style="4" customWidth="1"/>
    <col min="14605" max="14605" width="9.5703125" style="4" customWidth="1"/>
    <col min="14606" max="14606" width="9.85546875" style="4" customWidth="1"/>
    <col min="14607" max="14607" width="8.85546875" style="4" customWidth="1"/>
    <col min="14608" max="14609" width="8.7109375" style="4" customWidth="1"/>
    <col min="14610" max="14610" width="8.28515625" style="4" customWidth="1"/>
    <col min="14611" max="14611" width="11" style="4" customWidth="1"/>
    <col min="14612" max="14612" width="11.42578125" style="4" customWidth="1"/>
    <col min="14613" max="14613" width="11" style="4" customWidth="1"/>
    <col min="14614" max="14616" width="0" style="4" hidden="1" customWidth="1"/>
    <col min="14617" max="14617" width="9.140625" style="4"/>
    <col min="14618" max="14618" width="22.28515625" style="4" customWidth="1"/>
    <col min="14619" max="14848" width="9.140625" style="4"/>
    <col min="14849" max="14849" width="21.140625" style="4" customWidth="1"/>
    <col min="14850" max="14850" width="7.5703125" style="4" customWidth="1"/>
    <col min="14851" max="14851" width="6.28515625" style="4" customWidth="1"/>
    <col min="14852" max="14852" width="10.42578125" style="4" customWidth="1"/>
    <col min="14853" max="14854" width="10.5703125" style="4" customWidth="1"/>
    <col min="14855" max="14855" width="7" style="4" customWidth="1"/>
    <col min="14856" max="14856" width="9.42578125" style="4" customWidth="1"/>
    <col min="14857" max="14858" width="8.42578125" style="4" customWidth="1"/>
    <col min="14859" max="14859" width="10" style="4" customWidth="1"/>
    <col min="14860" max="14860" width="9.7109375" style="4" customWidth="1"/>
    <col min="14861" max="14861" width="9.5703125" style="4" customWidth="1"/>
    <col min="14862" max="14862" width="9.85546875" style="4" customWidth="1"/>
    <col min="14863" max="14863" width="8.85546875" style="4" customWidth="1"/>
    <col min="14864" max="14865" width="8.7109375" style="4" customWidth="1"/>
    <col min="14866" max="14866" width="8.28515625" style="4" customWidth="1"/>
    <col min="14867" max="14867" width="11" style="4" customWidth="1"/>
    <col min="14868" max="14868" width="11.42578125" style="4" customWidth="1"/>
    <col min="14869" max="14869" width="11" style="4" customWidth="1"/>
    <col min="14870" max="14872" width="0" style="4" hidden="1" customWidth="1"/>
    <col min="14873" max="14873" width="9.140625" style="4"/>
    <col min="14874" max="14874" width="22.28515625" style="4" customWidth="1"/>
    <col min="14875" max="15104" width="9.140625" style="4"/>
    <col min="15105" max="15105" width="21.140625" style="4" customWidth="1"/>
    <col min="15106" max="15106" width="7.5703125" style="4" customWidth="1"/>
    <col min="15107" max="15107" width="6.28515625" style="4" customWidth="1"/>
    <col min="15108" max="15108" width="10.42578125" style="4" customWidth="1"/>
    <col min="15109" max="15110" width="10.5703125" style="4" customWidth="1"/>
    <col min="15111" max="15111" width="7" style="4" customWidth="1"/>
    <col min="15112" max="15112" width="9.42578125" style="4" customWidth="1"/>
    <col min="15113" max="15114" width="8.42578125" style="4" customWidth="1"/>
    <col min="15115" max="15115" width="10" style="4" customWidth="1"/>
    <col min="15116" max="15116" width="9.7109375" style="4" customWidth="1"/>
    <col min="15117" max="15117" width="9.5703125" style="4" customWidth="1"/>
    <col min="15118" max="15118" width="9.85546875" style="4" customWidth="1"/>
    <col min="15119" max="15119" width="8.85546875" style="4" customWidth="1"/>
    <col min="15120" max="15121" width="8.7109375" style="4" customWidth="1"/>
    <col min="15122" max="15122" width="8.28515625" style="4" customWidth="1"/>
    <col min="15123" max="15123" width="11" style="4" customWidth="1"/>
    <col min="15124" max="15124" width="11.42578125" style="4" customWidth="1"/>
    <col min="15125" max="15125" width="11" style="4" customWidth="1"/>
    <col min="15126" max="15128" width="0" style="4" hidden="1" customWidth="1"/>
    <col min="15129" max="15129" width="9.140625" style="4"/>
    <col min="15130" max="15130" width="22.28515625" style="4" customWidth="1"/>
    <col min="15131" max="15360" width="9.140625" style="4"/>
    <col min="15361" max="15361" width="21.140625" style="4" customWidth="1"/>
    <col min="15362" max="15362" width="7.5703125" style="4" customWidth="1"/>
    <col min="15363" max="15363" width="6.28515625" style="4" customWidth="1"/>
    <col min="15364" max="15364" width="10.42578125" style="4" customWidth="1"/>
    <col min="15365" max="15366" width="10.5703125" style="4" customWidth="1"/>
    <col min="15367" max="15367" width="7" style="4" customWidth="1"/>
    <col min="15368" max="15368" width="9.42578125" style="4" customWidth="1"/>
    <col min="15369" max="15370" width="8.42578125" style="4" customWidth="1"/>
    <col min="15371" max="15371" width="10" style="4" customWidth="1"/>
    <col min="15372" max="15372" width="9.7109375" style="4" customWidth="1"/>
    <col min="15373" max="15373" width="9.5703125" style="4" customWidth="1"/>
    <col min="15374" max="15374" width="9.85546875" style="4" customWidth="1"/>
    <col min="15375" max="15375" width="8.85546875" style="4" customWidth="1"/>
    <col min="15376" max="15377" width="8.7109375" style="4" customWidth="1"/>
    <col min="15378" max="15378" width="8.28515625" style="4" customWidth="1"/>
    <col min="15379" max="15379" width="11" style="4" customWidth="1"/>
    <col min="15380" max="15380" width="11.42578125" style="4" customWidth="1"/>
    <col min="15381" max="15381" width="11" style="4" customWidth="1"/>
    <col min="15382" max="15384" width="0" style="4" hidden="1" customWidth="1"/>
    <col min="15385" max="15385" width="9.140625" style="4"/>
    <col min="15386" max="15386" width="22.28515625" style="4" customWidth="1"/>
    <col min="15387" max="15616" width="9.140625" style="4"/>
    <col min="15617" max="15617" width="21.140625" style="4" customWidth="1"/>
    <col min="15618" max="15618" width="7.5703125" style="4" customWidth="1"/>
    <col min="15619" max="15619" width="6.28515625" style="4" customWidth="1"/>
    <col min="15620" max="15620" width="10.42578125" style="4" customWidth="1"/>
    <col min="15621" max="15622" width="10.5703125" style="4" customWidth="1"/>
    <col min="15623" max="15623" width="7" style="4" customWidth="1"/>
    <col min="15624" max="15624" width="9.42578125" style="4" customWidth="1"/>
    <col min="15625" max="15626" width="8.42578125" style="4" customWidth="1"/>
    <col min="15627" max="15627" width="10" style="4" customWidth="1"/>
    <col min="15628" max="15628" width="9.7109375" style="4" customWidth="1"/>
    <col min="15629" max="15629" width="9.5703125" style="4" customWidth="1"/>
    <col min="15630" max="15630" width="9.85546875" style="4" customWidth="1"/>
    <col min="15631" max="15631" width="8.85546875" style="4" customWidth="1"/>
    <col min="15632" max="15633" width="8.7109375" style="4" customWidth="1"/>
    <col min="15634" max="15634" width="8.28515625" style="4" customWidth="1"/>
    <col min="15635" max="15635" width="11" style="4" customWidth="1"/>
    <col min="15636" max="15636" width="11.42578125" style="4" customWidth="1"/>
    <col min="15637" max="15637" width="11" style="4" customWidth="1"/>
    <col min="15638" max="15640" width="0" style="4" hidden="1" customWidth="1"/>
    <col min="15641" max="15641" width="9.140625" style="4"/>
    <col min="15642" max="15642" width="22.28515625" style="4" customWidth="1"/>
    <col min="15643" max="15872" width="9.140625" style="4"/>
    <col min="15873" max="15873" width="21.140625" style="4" customWidth="1"/>
    <col min="15874" max="15874" width="7.5703125" style="4" customWidth="1"/>
    <col min="15875" max="15875" width="6.28515625" style="4" customWidth="1"/>
    <col min="15876" max="15876" width="10.42578125" style="4" customWidth="1"/>
    <col min="15877" max="15878" width="10.5703125" style="4" customWidth="1"/>
    <col min="15879" max="15879" width="7" style="4" customWidth="1"/>
    <col min="15880" max="15880" width="9.42578125" style="4" customWidth="1"/>
    <col min="15881" max="15882" width="8.42578125" style="4" customWidth="1"/>
    <col min="15883" max="15883" width="10" style="4" customWidth="1"/>
    <col min="15884" max="15884" width="9.7109375" style="4" customWidth="1"/>
    <col min="15885" max="15885" width="9.5703125" style="4" customWidth="1"/>
    <col min="15886" max="15886" width="9.85546875" style="4" customWidth="1"/>
    <col min="15887" max="15887" width="8.85546875" style="4" customWidth="1"/>
    <col min="15888" max="15889" width="8.7109375" style="4" customWidth="1"/>
    <col min="15890" max="15890" width="8.28515625" style="4" customWidth="1"/>
    <col min="15891" max="15891" width="11" style="4" customWidth="1"/>
    <col min="15892" max="15892" width="11.42578125" style="4" customWidth="1"/>
    <col min="15893" max="15893" width="11" style="4" customWidth="1"/>
    <col min="15894" max="15896" width="0" style="4" hidden="1" customWidth="1"/>
    <col min="15897" max="15897" width="9.140625" style="4"/>
    <col min="15898" max="15898" width="22.28515625" style="4" customWidth="1"/>
    <col min="15899" max="16128" width="9.140625" style="4"/>
    <col min="16129" max="16129" width="21.140625" style="4" customWidth="1"/>
    <col min="16130" max="16130" width="7.5703125" style="4" customWidth="1"/>
    <col min="16131" max="16131" width="6.28515625" style="4" customWidth="1"/>
    <col min="16132" max="16132" width="10.42578125" style="4" customWidth="1"/>
    <col min="16133" max="16134" width="10.5703125" style="4" customWidth="1"/>
    <col min="16135" max="16135" width="7" style="4" customWidth="1"/>
    <col min="16136" max="16136" width="9.42578125" style="4" customWidth="1"/>
    <col min="16137" max="16138" width="8.42578125" style="4" customWidth="1"/>
    <col min="16139" max="16139" width="10" style="4" customWidth="1"/>
    <col min="16140" max="16140" width="9.7109375" style="4" customWidth="1"/>
    <col min="16141" max="16141" width="9.5703125" style="4" customWidth="1"/>
    <col min="16142" max="16142" width="9.85546875" style="4" customWidth="1"/>
    <col min="16143" max="16143" width="8.85546875" style="4" customWidth="1"/>
    <col min="16144" max="16145" width="8.7109375" style="4" customWidth="1"/>
    <col min="16146" max="16146" width="8.28515625" style="4" customWidth="1"/>
    <col min="16147" max="16147" width="11" style="4" customWidth="1"/>
    <col min="16148" max="16148" width="11.42578125" style="4" customWidth="1"/>
    <col min="16149" max="16149" width="11" style="4" customWidth="1"/>
    <col min="16150" max="16152" width="0" style="4" hidden="1" customWidth="1"/>
    <col min="16153" max="16153" width="9.140625" style="4"/>
    <col min="16154" max="16154" width="22.28515625" style="4" customWidth="1"/>
    <col min="16155" max="16384" width="9.140625" style="4"/>
  </cols>
  <sheetData>
    <row r="1" spans="1:254" ht="15.75" x14ac:dyDescent="0.2">
      <c r="A1" s="143" t="s">
        <v>69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</row>
    <row r="2" spans="1:254" x14ac:dyDescent="0.2">
      <c r="A2" s="144" t="s">
        <v>0</v>
      </c>
      <c r="B2" s="145" t="s">
        <v>1</v>
      </c>
      <c r="C2" s="146" t="s">
        <v>2</v>
      </c>
      <c r="D2" s="147" t="s">
        <v>3</v>
      </c>
      <c r="E2" s="146" t="s">
        <v>4</v>
      </c>
      <c r="F2" s="150" t="s">
        <v>5</v>
      </c>
      <c r="G2" s="151" t="s">
        <v>6</v>
      </c>
      <c r="H2" s="154" t="s">
        <v>7</v>
      </c>
      <c r="I2" s="156" t="s">
        <v>8</v>
      </c>
      <c r="J2" s="157"/>
      <c r="K2" s="157"/>
      <c r="L2" s="157"/>
      <c r="M2" s="157"/>
      <c r="N2" s="157"/>
      <c r="O2" s="157"/>
      <c r="P2" s="157"/>
      <c r="Q2" s="157"/>
      <c r="R2" s="158"/>
      <c r="S2" s="139" t="s">
        <v>76</v>
      </c>
      <c r="T2" s="139" t="s">
        <v>77</v>
      </c>
      <c r="U2" s="139" t="s">
        <v>9</v>
      </c>
      <c r="V2" s="141" t="s">
        <v>10</v>
      </c>
      <c r="W2" s="141" t="s">
        <v>11</v>
      </c>
      <c r="X2" s="142" t="s">
        <v>12</v>
      </c>
      <c r="Y2" s="2"/>
      <c r="Z2" s="133"/>
      <c r="AA2" s="133"/>
      <c r="AB2" s="133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</row>
    <row r="3" spans="1:254" x14ac:dyDescent="0.2">
      <c r="A3" s="144"/>
      <c r="B3" s="145"/>
      <c r="C3" s="146"/>
      <c r="D3" s="148"/>
      <c r="E3" s="146"/>
      <c r="F3" s="150"/>
      <c r="G3" s="152"/>
      <c r="H3" s="154"/>
      <c r="I3" s="134" t="s">
        <v>70</v>
      </c>
      <c r="J3" s="135"/>
      <c r="K3" s="135"/>
      <c r="L3" s="135"/>
      <c r="M3" s="135"/>
      <c r="N3" s="135"/>
      <c r="O3" s="135"/>
      <c r="P3" s="135"/>
      <c r="Q3" s="135"/>
      <c r="R3" s="136"/>
      <c r="S3" s="139"/>
      <c r="T3" s="139"/>
      <c r="U3" s="139"/>
      <c r="V3" s="141"/>
      <c r="W3" s="141"/>
      <c r="X3" s="142"/>
      <c r="Y3" s="2"/>
      <c r="Z3" s="133"/>
      <c r="AA3" s="133"/>
      <c r="AB3" s="133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</row>
    <row r="4" spans="1:254" ht="36" customHeight="1" x14ac:dyDescent="0.2">
      <c r="A4" s="144"/>
      <c r="B4" s="145"/>
      <c r="C4" s="146"/>
      <c r="D4" s="149"/>
      <c r="E4" s="146"/>
      <c r="F4" s="150"/>
      <c r="G4" s="153"/>
      <c r="H4" s="155"/>
      <c r="I4" s="5" t="s">
        <v>71</v>
      </c>
      <c r="J4" s="5" t="s">
        <v>72</v>
      </c>
      <c r="K4" s="5" t="s">
        <v>73</v>
      </c>
      <c r="L4" s="5" t="s">
        <v>74</v>
      </c>
      <c r="M4" s="5" t="s">
        <v>93</v>
      </c>
      <c r="N4" s="5" t="s">
        <v>94</v>
      </c>
      <c r="O4" s="5" t="s">
        <v>75</v>
      </c>
      <c r="P4" s="5" t="s">
        <v>96</v>
      </c>
      <c r="Q4" s="5" t="s">
        <v>97</v>
      </c>
      <c r="R4" s="5" t="s">
        <v>98</v>
      </c>
      <c r="S4" s="140"/>
      <c r="T4" s="140"/>
      <c r="U4" s="140"/>
      <c r="V4" s="141"/>
      <c r="W4" s="141"/>
      <c r="X4" s="142"/>
      <c r="Y4" s="6"/>
      <c r="Z4" s="6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</row>
    <row r="5" spans="1:254" x14ac:dyDescent="0.2">
      <c r="A5" s="51">
        <v>1</v>
      </c>
      <c r="B5" s="9">
        <v>2</v>
      </c>
      <c r="C5" s="8">
        <v>3</v>
      </c>
      <c r="D5" s="8">
        <v>4</v>
      </c>
      <c r="E5" s="8">
        <v>5</v>
      </c>
      <c r="F5" s="10">
        <v>6</v>
      </c>
      <c r="G5" s="11">
        <v>7</v>
      </c>
      <c r="H5" s="50">
        <v>8</v>
      </c>
      <c r="I5" s="8">
        <v>9</v>
      </c>
      <c r="J5" s="8">
        <v>10</v>
      </c>
      <c r="K5" s="12">
        <v>11</v>
      </c>
      <c r="L5" s="12">
        <v>12</v>
      </c>
      <c r="M5" s="13">
        <v>13</v>
      </c>
      <c r="N5" s="13">
        <v>14</v>
      </c>
      <c r="O5" s="13">
        <v>15</v>
      </c>
      <c r="P5" s="13">
        <v>16</v>
      </c>
      <c r="Q5" s="8">
        <v>17</v>
      </c>
      <c r="R5" s="8">
        <v>18</v>
      </c>
      <c r="S5" s="8">
        <v>19</v>
      </c>
      <c r="T5" s="8">
        <v>20</v>
      </c>
      <c r="U5" s="8">
        <v>21</v>
      </c>
      <c r="V5" s="8">
        <v>22</v>
      </c>
      <c r="W5" s="14">
        <v>23</v>
      </c>
      <c r="X5" s="8">
        <v>24</v>
      </c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</row>
    <row r="6" spans="1:254" ht="11.25" customHeight="1" x14ac:dyDescent="0.2">
      <c r="A6" s="52"/>
      <c r="B6" s="9"/>
      <c r="C6" s="8"/>
      <c r="D6" s="8"/>
      <c r="E6" s="8"/>
      <c r="F6" s="10"/>
      <c r="G6" s="11"/>
      <c r="H6" s="50"/>
      <c r="I6" s="8"/>
      <c r="J6" s="8"/>
      <c r="K6" s="12"/>
      <c r="L6" s="12"/>
      <c r="M6" s="13"/>
      <c r="N6" s="13"/>
      <c r="O6" s="13"/>
      <c r="P6" s="13"/>
      <c r="Q6" s="8"/>
      <c r="R6" s="8"/>
      <c r="S6" s="8"/>
      <c r="T6" s="8"/>
      <c r="U6" s="8"/>
      <c r="V6" s="8"/>
      <c r="W6" s="14"/>
      <c r="X6" s="15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  <c r="DS6" s="39"/>
      <c r="DT6" s="39"/>
      <c r="DU6" s="39"/>
      <c r="DV6" s="39"/>
      <c r="DW6" s="39"/>
      <c r="DX6" s="39"/>
      <c r="DY6" s="39"/>
      <c r="DZ6" s="39"/>
      <c r="EA6" s="39"/>
      <c r="EB6" s="39"/>
      <c r="EC6" s="39"/>
      <c r="ED6" s="39"/>
      <c r="EE6" s="39"/>
      <c r="EF6" s="39"/>
      <c r="EG6" s="39"/>
      <c r="EH6" s="39"/>
      <c r="EI6" s="39"/>
      <c r="EJ6" s="39"/>
      <c r="EK6" s="39"/>
      <c r="EL6" s="39"/>
      <c r="EM6" s="39"/>
      <c r="EN6" s="39"/>
      <c r="EO6" s="39"/>
      <c r="EP6" s="39"/>
      <c r="EQ6" s="39"/>
      <c r="ER6" s="39"/>
      <c r="ES6" s="39"/>
      <c r="ET6" s="39"/>
      <c r="EU6" s="39"/>
      <c r="EV6" s="39"/>
      <c r="EW6" s="39"/>
      <c r="EX6" s="39"/>
      <c r="EY6" s="39"/>
      <c r="EZ6" s="39"/>
      <c r="FA6" s="39"/>
      <c r="FB6" s="39"/>
      <c r="FC6" s="39"/>
      <c r="FD6" s="39"/>
      <c r="FE6" s="39"/>
      <c r="FF6" s="39"/>
      <c r="FG6" s="39"/>
      <c r="FH6" s="39"/>
      <c r="FI6" s="39"/>
      <c r="FJ6" s="39"/>
      <c r="FK6" s="39"/>
      <c r="FL6" s="39"/>
      <c r="FM6" s="39"/>
      <c r="FN6" s="39"/>
      <c r="FO6" s="39"/>
      <c r="FP6" s="39"/>
      <c r="FQ6" s="39"/>
      <c r="FR6" s="39"/>
      <c r="FS6" s="39"/>
      <c r="FT6" s="39"/>
      <c r="FU6" s="39"/>
      <c r="FV6" s="39"/>
      <c r="FW6" s="39"/>
      <c r="FX6" s="39"/>
      <c r="FY6" s="39"/>
      <c r="FZ6" s="39"/>
      <c r="GA6" s="39"/>
      <c r="GB6" s="39"/>
      <c r="GC6" s="39"/>
      <c r="GD6" s="39"/>
      <c r="GE6" s="39"/>
      <c r="GF6" s="39"/>
      <c r="GG6" s="39"/>
      <c r="GH6" s="39"/>
      <c r="GI6" s="39"/>
      <c r="GJ6" s="39"/>
      <c r="GK6" s="39"/>
      <c r="GL6" s="39"/>
      <c r="GM6" s="39"/>
      <c r="GN6" s="39"/>
      <c r="GO6" s="39"/>
      <c r="GP6" s="39"/>
      <c r="GQ6" s="39"/>
      <c r="GR6" s="39"/>
      <c r="GS6" s="39"/>
      <c r="GT6" s="39"/>
      <c r="GU6" s="39"/>
      <c r="GV6" s="39"/>
      <c r="GW6" s="39"/>
      <c r="GX6" s="39"/>
      <c r="GY6" s="39"/>
      <c r="GZ6" s="39"/>
      <c r="HA6" s="39"/>
      <c r="HB6" s="39"/>
      <c r="HC6" s="39"/>
      <c r="HD6" s="39"/>
      <c r="HE6" s="39"/>
      <c r="HF6" s="39"/>
      <c r="HG6" s="39"/>
      <c r="HH6" s="39"/>
      <c r="HI6" s="39"/>
      <c r="HJ6" s="39"/>
      <c r="HK6" s="39"/>
      <c r="HL6" s="39"/>
      <c r="HM6" s="39"/>
      <c r="HN6" s="39"/>
      <c r="HO6" s="39"/>
      <c r="HP6" s="39"/>
      <c r="HQ6" s="39"/>
      <c r="HR6" s="39"/>
      <c r="HS6" s="39"/>
      <c r="HT6" s="39"/>
      <c r="HU6" s="39"/>
      <c r="HV6" s="39"/>
      <c r="HW6" s="39"/>
      <c r="HX6" s="39"/>
      <c r="HY6" s="39"/>
      <c r="HZ6" s="39"/>
      <c r="IA6" s="39"/>
      <c r="IB6" s="39"/>
      <c r="IC6" s="39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</row>
    <row r="7" spans="1:254" x14ac:dyDescent="0.2">
      <c r="A7" s="51">
        <v>1</v>
      </c>
      <c r="B7" s="63" t="s">
        <v>52</v>
      </c>
      <c r="C7" s="98">
        <v>2018</v>
      </c>
      <c r="D7" s="99">
        <v>3</v>
      </c>
      <c r="E7" s="12" t="s">
        <v>14</v>
      </c>
      <c r="F7" s="100">
        <v>3317.2</v>
      </c>
      <c r="G7" s="101"/>
      <c r="H7" s="102">
        <v>437.04</v>
      </c>
      <c r="I7" s="64">
        <v>5.45</v>
      </c>
      <c r="J7" s="62">
        <v>23.9</v>
      </c>
      <c r="K7" s="64">
        <v>49.9</v>
      </c>
      <c r="L7" s="64">
        <v>72.66</v>
      </c>
      <c r="M7" s="13">
        <v>78.31</v>
      </c>
      <c r="N7" s="13">
        <v>73.75</v>
      </c>
      <c r="O7" s="13">
        <v>51.89</v>
      </c>
      <c r="P7" s="13">
        <v>40.99</v>
      </c>
      <c r="Q7" s="23">
        <v>36.75</v>
      </c>
      <c r="R7" s="23">
        <v>13.08</v>
      </c>
      <c r="S7" s="26">
        <f>I7+J7+K7+L7</f>
        <v>151.91</v>
      </c>
      <c r="T7" s="26">
        <f>M7+N7+O7+P7+Q7+R7</f>
        <v>294.77</v>
      </c>
      <c r="U7" s="15">
        <f>S7+T7</f>
        <v>446.67999999999995</v>
      </c>
      <c r="V7" s="23">
        <v>652.82000000000005</v>
      </c>
      <c r="W7" s="27">
        <f>1-(U7/V7)</f>
        <v>0.31576851199411793</v>
      </c>
      <c r="X7" s="15">
        <f>(U7/9)</f>
        <v>49.631111111111103</v>
      </c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61"/>
      <c r="BL7" s="61"/>
      <c r="BM7" s="61"/>
      <c r="BN7" s="61"/>
      <c r="BO7" s="61"/>
      <c r="BP7" s="61"/>
      <c r="BQ7" s="61"/>
      <c r="BR7" s="61"/>
      <c r="BS7" s="61"/>
      <c r="BT7" s="61"/>
      <c r="BU7" s="61"/>
      <c r="BV7" s="61"/>
      <c r="BW7" s="61"/>
      <c r="BX7" s="61"/>
      <c r="BY7" s="61"/>
      <c r="BZ7" s="61"/>
      <c r="CA7" s="61"/>
      <c r="CB7" s="61"/>
      <c r="CC7" s="61"/>
      <c r="CD7" s="61"/>
      <c r="CE7" s="61"/>
      <c r="CF7" s="61"/>
      <c r="CG7" s="61"/>
      <c r="CH7" s="61"/>
      <c r="CI7" s="61"/>
      <c r="CJ7" s="61"/>
      <c r="CK7" s="61"/>
      <c r="CL7" s="61"/>
      <c r="CM7" s="61"/>
      <c r="CN7" s="61"/>
      <c r="CO7" s="61"/>
      <c r="CP7" s="61"/>
      <c r="CQ7" s="61"/>
      <c r="CR7" s="61"/>
      <c r="CS7" s="61"/>
      <c r="CT7" s="61"/>
      <c r="CU7" s="61"/>
      <c r="CV7" s="61"/>
      <c r="CW7" s="61"/>
      <c r="CX7" s="61"/>
      <c r="CY7" s="61"/>
      <c r="CZ7" s="61"/>
      <c r="DA7" s="61"/>
      <c r="DB7" s="61"/>
      <c r="DC7" s="61"/>
      <c r="DD7" s="61"/>
      <c r="DE7" s="61"/>
      <c r="DF7" s="61"/>
      <c r="DG7" s="61"/>
      <c r="DH7" s="61"/>
      <c r="DI7" s="61"/>
      <c r="DJ7" s="61"/>
      <c r="DK7" s="61"/>
      <c r="DL7" s="61"/>
      <c r="DM7" s="61"/>
      <c r="DN7" s="61"/>
      <c r="DO7" s="61"/>
      <c r="DP7" s="61"/>
      <c r="DQ7" s="61"/>
      <c r="DR7" s="61"/>
      <c r="DS7" s="61"/>
      <c r="DT7" s="61"/>
      <c r="DU7" s="61"/>
      <c r="DV7" s="61"/>
      <c r="DW7" s="61"/>
      <c r="DX7" s="61"/>
      <c r="DY7" s="61"/>
      <c r="DZ7" s="61"/>
      <c r="EA7" s="61"/>
      <c r="EB7" s="61"/>
      <c r="EC7" s="61"/>
      <c r="ED7" s="61"/>
      <c r="EE7" s="61"/>
      <c r="EF7" s="61"/>
      <c r="EG7" s="61"/>
      <c r="EH7" s="61"/>
      <c r="EI7" s="61"/>
      <c r="EJ7" s="61"/>
      <c r="EK7" s="61"/>
      <c r="EL7" s="61"/>
      <c r="EM7" s="61"/>
      <c r="EN7" s="61"/>
      <c r="EO7" s="61"/>
      <c r="EP7" s="61"/>
      <c r="EQ7" s="61"/>
      <c r="ER7" s="61"/>
      <c r="ES7" s="61"/>
      <c r="ET7" s="61"/>
      <c r="EU7" s="61"/>
      <c r="EV7" s="61"/>
      <c r="EW7" s="61"/>
      <c r="EX7" s="61"/>
      <c r="EY7" s="61"/>
      <c r="EZ7" s="61"/>
      <c r="FA7" s="61"/>
      <c r="FB7" s="61"/>
      <c r="FC7" s="61"/>
      <c r="FD7" s="61"/>
      <c r="FE7" s="61"/>
      <c r="FF7" s="61"/>
      <c r="FG7" s="61"/>
      <c r="FH7" s="61"/>
      <c r="FI7" s="61"/>
      <c r="FJ7" s="61"/>
      <c r="FK7" s="61"/>
      <c r="FL7" s="61"/>
      <c r="FM7" s="61"/>
      <c r="FN7" s="61"/>
      <c r="FO7" s="61"/>
      <c r="FP7" s="61"/>
      <c r="FQ7" s="61"/>
      <c r="FR7" s="61"/>
      <c r="FS7" s="61"/>
      <c r="FT7" s="61"/>
      <c r="FU7" s="61"/>
      <c r="FV7" s="61"/>
      <c r="FW7" s="61"/>
      <c r="FX7" s="61"/>
      <c r="FY7" s="61"/>
      <c r="FZ7" s="61"/>
      <c r="GA7" s="61"/>
      <c r="GB7" s="61"/>
      <c r="GC7" s="61"/>
      <c r="GD7" s="61"/>
      <c r="GE7" s="61"/>
      <c r="GF7" s="61"/>
      <c r="GG7" s="61"/>
      <c r="GH7" s="61"/>
      <c r="GI7" s="61"/>
      <c r="GJ7" s="61"/>
      <c r="GK7" s="61"/>
      <c r="GL7" s="61"/>
      <c r="GM7" s="61"/>
      <c r="GN7" s="61"/>
      <c r="GO7" s="61"/>
      <c r="GP7" s="61"/>
      <c r="GQ7" s="61"/>
      <c r="GR7" s="61"/>
      <c r="GS7" s="61"/>
      <c r="GT7" s="61"/>
      <c r="GU7" s="61"/>
      <c r="GV7" s="61"/>
      <c r="GW7" s="61"/>
      <c r="GX7" s="61"/>
      <c r="GY7" s="61"/>
      <c r="GZ7" s="61"/>
      <c r="HA7" s="61"/>
      <c r="HB7" s="61"/>
      <c r="HC7" s="61"/>
      <c r="HD7" s="61"/>
      <c r="HE7" s="61"/>
      <c r="HF7" s="61"/>
      <c r="HG7" s="61"/>
      <c r="HH7" s="61"/>
      <c r="HI7" s="61"/>
      <c r="HJ7" s="61"/>
      <c r="HK7" s="61"/>
      <c r="HL7" s="61"/>
      <c r="HM7" s="61"/>
      <c r="HN7" s="61"/>
      <c r="HO7" s="61"/>
      <c r="HP7" s="61"/>
      <c r="HQ7" s="61"/>
      <c r="HR7" s="61"/>
      <c r="HS7" s="61"/>
      <c r="HT7" s="61"/>
      <c r="HU7" s="61"/>
      <c r="HV7" s="61"/>
      <c r="HW7" s="61"/>
      <c r="HX7" s="61"/>
      <c r="HY7" s="61"/>
      <c r="HZ7" s="61"/>
      <c r="IA7" s="61"/>
      <c r="IB7" s="61"/>
      <c r="IC7" s="61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</row>
    <row r="8" spans="1:254" x14ac:dyDescent="0.2">
      <c r="A8" s="51">
        <v>2</v>
      </c>
      <c r="B8" s="82" t="s">
        <v>67</v>
      </c>
      <c r="C8" s="106">
        <v>2010</v>
      </c>
      <c r="D8" s="107">
        <v>9</v>
      </c>
      <c r="E8" s="8" t="s">
        <v>13</v>
      </c>
      <c r="F8" s="96">
        <v>3695.1</v>
      </c>
      <c r="G8" s="8">
        <v>111.3</v>
      </c>
      <c r="H8" s="8">
        <v>495.6</v>
      </c>
      <c r="I8" s="23">
        <v>5.0999999999999997E-2</v>
      </c>
      <c r="J8" s="62">
        <v>16.582999999999998</v>
      </c>
      <c r="K8" s="64">
        <v>40.429000000000002</v>
      </c>
      <c r="L8" s="64">
        <v>68.188999999999993</v>
      </c>
      <c r="M8" s="13">
        <v>70.631</v>
      </c>
      <c r="N8" s="13">
        <v>66.358999999999995</v>
      </c>
      <c r="O8" s="13">
        <v>48.158999999999999</v>
      </c>
      <c r="P8" s="13">
        <v>37.957000000000001</v>
      </c>
      <c r="Q8" s="23">
        <v>31.050999999999998</v>
      </c>
      <c r="R8" s="23">
        <v>8.718</v>
      </c>
      <c r="S8" s="26">
        <f>I8+J8+K8+L8</f>
        <v>125.252</v>
      </c>
      <c r="T8" s="26">
        <f>M8+N8+O8+P8+Q8+R8</f>
        <v>262.875</v>
      </c>
      <c r="U8" s="15">
        <f t="shared" ref="U8:U65" si="0">S8+T8</f>
        <v>388.12700000000001</v>
      </c>
      <c r="V8" s="23">
        <v>749.1</v>
      </c>
      <c r="W8" s="27">
        <f t="shared" ref="W8:W65" si="1">1-(U8/V8)</f>
        <v>0.4818755840341743</v>
      </c>
      <c r="X8" s="15">
        <f t="shared" ref="X8:X65" si="2">(U8/9)</f>
        <v>43.12522222222222</v>
      </c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97"/>
      <c r="BR8" s="97"/>
      <c r="BS8" s="97"/>
      <c r="BT8" s="97"/>
      <c r="BU8" s="97"/>
      <c r="BV8" s="97"/>
      <c r="BW8" s="97"/>
      <c r="BX8" s="97"/>
      <c r="BY8" s="97"/>
      <c r="BZ8" s="97"/>
      <c r="CA8" s="97"/>
      <c r="CB8" s="97"/>
      <c r="CC8" s="97"/>
      <c r="CD8" s="97"/>
      <c r="CE8" s="97"/>
      <c r="CF8" s="97"/>
      <c r="CG8" s="97"/>
      <c r="CH8" s="97"/>
      <c r="CI8" s="97"/>
      <c r="CJ8" s="97"/>
      <c r="CK8" s="97"/>
      <c r="CL8" s="97"/>
      <c r="CM8" s="97"/>
      <c r="CN8" s="97"/>
      <c r="CO8" s="97"/>
      <c r="CP8" s="97"/>
      <c r="CQ8" s="97"/>
      <c r="CR8" s="97"/>
      <c r="CS8" s="97"/>
      <c r="CT8" s="97"/>
      <c r="CU8" s="97"/>
      <c r="CV8" s="97"/>
      <c r="CW8" s="97"/>
      <c r="CX8" s="97"/>
      <c r="CY8" s="97"/>
      <c r="CZ8" s="97"/>
      <c r="DA8" s="97"/>
      <c r="DB8" s="97"/>
      <c r="DC8" s="97"/>
      <c r="DD8" s="97"/>
      <c r="DE8" s="97"/>
      <c r="DF8" s="97"/>
      <c r="DG8" s="97"/>
      <c r="DH8" s="97"/>
      <c r="DI8" s="97"/>
      <c r="DJ8" s="97"/>
      <c r="DK8" s="97"/>
      <c r="DL8" s="97"/>
      <c r="DM8" s="97"/>
      <c r="DN8" s="97"/>
      <c r="DO8" s="97"/>
      <c r="DP8" s="97"/>
      <c r="DQ8" s="97"/>
      <c r="DR8" s="97"/>
      <c r="DS8" s="97"/>
      <c r="DT8" s="97"/>
      <c r="DU8" s="97"/>
      <c r="DV8" s="97"/>
      <c r="DW8" s="97"/>
      <c r="DX8" s="97"/>
      <c r="DY8" s="97"/>
      <c r="DZ8" s="97"/>
      <c r="EA8" s="97"/>
      <c r="EB8" s="97"/>
      <c r="EC8" s="97"/>
      <c r="ED8" s="97"/>
      <c r="EE8" s="97"/>
      <c r="EF8" s="97"/>
      <c r="EG8" s="97"/>
      <c r="EH8" s="97"/>
      <c r="EI8" s="97"/>
      <c r="EJ8" s="97"/>
      <c r="EK8" s="97"/>
      <c r="EL8" s="97"/>
      <c r="EM8" s="97"/>
      <c r="EN8" s="97"/>
      <c r="EO8" s="97"/>
      <c r="EP8" s="97"/>
      <c r="EQ8" s="97"/>
      <c r="ER8" s="97"/>
      <c r="ES8" s="97"/>
      <c r="ET8" s="97"/>
      <c r="EU8" s="97"/>
      <c r="EV8" s="97"/>
      <c r="EW8" s="97"/>
      <c r="EX8" s="97"/>
      <c r="EY8" s="97"/>
      <c r="EZ8" s="97"/>
      <c r="FA8" s="97"/>
      <c r="FB8" s="97"/>
      <c r="FC8" s="97"/>
      <c r="FD8" s="97"/>
      <c r="FE8" s="97"/>
      <c r="FF8" s="97"/>
      <c r="FG8" s="97"/>
      <c r="FH8" s="97"/>
      <c r="FI8" s="97"/>
      <c r="FJ8" s="97"/>
      <c r="FK8" s="97"/>
      <c r="FL8" s="97"/>
      <c r="FM8" s="97"/>
      <c r="FN8" s="97"/>
      <c r="FO8" s="97"/>
      <c r="FP8" s="97"/>
      <c r="FQ8" s="97"/>
      <c r="FR8" s="97"/>
      <c r="FS8" s="97"/>
      <c r="FT8" s="97"/>
      <c r="FU8" s="97"/>
      <c r="FV8" s="97"/>
      <c r="FW8" s="97"/>
      <c r="FX8" s="97"/>
      <c r="FY8" s="97"/>
      <c r="FZ8" s="97"/>
      <c r="GA8" s="97"/>
      <c r="GB8" s="97"/>
      <c r="GC8" s="97"/>
      <c r="GD8" s="97"/>
      <c r="GE8" s="97"/>
      <c r="GF8" s="97"/>
      <c r="GG8" s="97"/>
      <c r="GH8" s="97"/>
      <c r="GI8" s="97"/>
      <c r="GJ8" s="97"/>
      <c r="GK8" s="97"/>
      <c r="GL8" s="97"/>
      <c r="GM8" s="97"/>
      <c r="GN8" s="97"/>
      <c r="GO8" s="97"/>
      <c r="GP8" s="97"/>
      <c r="GQ8" s="97"/>
      <c r="GR8" s="97"/>
      <c r="GS8" s="97"/>
      <c r="GT8" s="97"/>
      <c r="GU8" s="97"/>
      <c r="GV8" s="97"/>
      <c r="GW8" s="97"/>
      <c r="GX8" s="97"/>
      <c r="GY8" s="97"/>
      <c r="GZ8" s="97"/>
      <c r="HA8" s="97"/>
      <c r="HB8" s="97"/>
      <c r="HC8" s="97"/>
      <c r="HD8" s="97"/>
      <c r="HE8" s="97"/>
      <c r="HF8" s="97"/>
      <c r="HG8" s="97"/>
      <c r="HH8" s="97"/>
      <c r="HI8" s="97"/>
      <c r="HJ8" s="97"/>
      <c r="HK8" s="97"/>
      <c r="HL8" s="97"/>
      <c r="HM8" s="97"/>
      <c r="HN8" s="97"/>
      <c r="HO8" s="97"/>
      <c r="HP8" s="97"/>
      <c r="HQ8" s="97"/>
      <c r="HR8" s="97"/>
      <c r="HS8" s="97"/>
      <c r="HT8" s="97"/>
      <c r="HU8" s="97"/>
      <c r="HV8" s="97"/>
      <c r="HW8" s="97"/>
      <c r="HX8" s="97"/>
      <c r="HY8" s="97"/>
      <c r="HZ8" s="97"/>
      <c r="IA8" s="97"/>
      <c r="IB8" s="97"/>
      <c r="IC8" s="97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</row>
    <row r="9" spans="1:254" x14ac:dyDescent="0.2">
      <c r="A9" s="51">
        <v>3</v>
      </c>
      <c r="B9" s="103" t="s">
        <v>15</v>
      </c>
      <c r="C9" s="104">
        <v>2005</v>
      </c>
      <c r="D9" s="104">
        <v>5</v>
      </c>
      <c r="E9" s="104" t="s">
        <v>14</v>
      </c>
      <c r="F9" s="42">
        <v>5427.84</v>
      </c>
      <c r="G9" s="105">
        <v>105.5</v>
      </c>
      <c r="H9" s="37">
        <v>359.73</v>
      </c>
      <c r="I9" s="54">
        <v>4.9800000000000004</v>
      </c>
      <c r="J9" s="55">
        <v>37.909999999999997</v>
      </c>
      <c r="K9" s="23">
        <v>82.67</v>
      </c>
      <c r="L9" s="23">
        <v>130.91</v>
      </c>
      <c r="M9" s="83">
        <v>132.11000000000001</v>
      </c>
      <c r="N9" s="24">
        <v>127.3</v>
      </c>
      <c r="O9" s="130">
        <v>94.68</v>
      </c>
      <c r="P9" s="23">
        <v>74.540000000000006</v>
      </c>
      <c r="Q9" s="23">
        <v>59.55</v>
      </c>
      <c r="R9" s="25">
        <v>17.309999999999999</v>
      </c>
      <c r="S9" s="26">
        <f t="shared" ref="S9:S65" si="3">I9+J9+K9+L9</f>
        <v>256.47000000000003</v>
      </c>
      <c r="T9" s="26">
        <f t="shared" ref="T9:T65" si="4">M9+N9+O9+P9+Q9+R9</f>
        <v>505.49000000000007</v>
      </c>
      <c r="U9" s="15">
        <f t="shared" si="0"/>
        <v>761.96</v>
      </c>
      <c r="V9" s="29">
        <v>950.82</v>
      </c>
      <c r="W9" s="27">
        <f t="shared" si="1"/>
        <v>0.198628552197051</v>
      </c>
      <c r="X9" s="15">
        <f t="shared" si="2"/>
        <v>84.662222222222226</v>
      </c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</row>
    <row r="10" spans="1:254" x14ac:dyDescent="0.2">
      <c r="A10" s="51">
        <v>4</v>
      </c>
      <c r="B10" s="16" t="s">
        <v>16</v>
      </c>
      <c r="C10" s="17">
        <v>2002</v>
      </c>
      <c r="D10" s="17">
        <v>6</v>
      </c>
      <c r="E10" s="17" t="s">
        <v>13</v>
      </c>
      <c r="F10" s="18">
        <v>1965.4</v>
      </c>
      <c r="G10" s="19"/>
      <c r="H10" s="20">
        <v>328.4</v>
      </c>
      <c r="I10" s="21">
        <v>1.04</v>
      </c>
      <c r="J10" s="22">
        <v>15.581</v>
      </c>
      <c r="K10" s="23">
        <v>39.24</v>
      </c>
      <c r="L10" s="23">
        <v>62.25</v>
      </c>
      <c r="M10" s="83">
        <v>64.73</v>
      </c>
      <c r="N10" s="24">
        <v>58.08</v>
      </c>
      <c r="O10" s="130">
        <v>38.97</v>
      </c>
      <c r="P10" s="23">
        <v>28.48</v>
      </c>
      <c r="Q10" s="23">
        <v>24.302</v>
      </c>
      <c r="R10" s="25">
        <v>8.77</v>
      </c>
      <c r="S10" s="26">
        <f t="shared" si="3"/>
        <v>118.111</v>
      </c>
      <c r="T10" s="26">
        <f t="shared" si="4"/>
        <v>223.33199999999999</v>
      </c>
      <c r="U10" s="15">
        <f t="shared" si="0"/>
        <v>341.44299999999998</v>
      </c>
      <c r="V10" s="29">
        <v>311.60000000000002</v>
      </c>
      <c r="W10" s="27">
        <f t="shared" si="1"/>
        <v>-9.5773427471116612E-2</v>
      </c>
      <c r="X10" s="15">
        <f t="shared" si="2"/>
        <v>37.938111111111112</v>
      </c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</row>
    <row r="11" spans="1:254" x14ac:dyDescent="0.2">
      <c r="A11" s="51">
        <v>5</v>
      </c>
      <c r="B11" s="114" t="s">
        <v>78</v>
      </c>
      <c r="C11" s="122">
        <v>2008</v>
      </c>
      <c r="D11" s="117">
        <v>5</v>
      </c>
      <c r="E11" s="122" t="s">
        <v>13</v>
      </c>
      <c r="F11" s="117">
        <v>2670.9</v>
      </c>
      <c r="G11" s="117">
        <v>0</v>
      </c>
      <c r="H11" s="117">
        <v>306.10000000000002</v>
      </c>
      <c r="I11" s="110"/>
      <c r="J11" s="111"/>
      <c r="K11" s="111"/>
      <c r="L11" s="121">
        <v>81.698999999999998</v>
      </c>
      <c r="M11" s="122">
        <v>92.024000000000001</v>
      </c>
      <c r="N11" s="122">
        <v>90.052000000000007</v>
      </c>
      <c r="O11" s="131">
        <v>69.501000000000005</v>
      </c>
      <c r="P11" s="122">
        <v>51.887</v>
      </c>
      <c r="Q11" s="109">
        <v>41.96</v>
      </c>
      <c r="R11" s="159">
        <v>13.92</v>
      </c>
      <c r="S11" s="26">
        <f>I11+J11+K11+L11</f>
        <v>81.698999999999998</v>
      </c>
      <c r="T11" s="26">
        <f>M11+N11+O11+P11+Q11+R11</f>
        <v>359.34400000000005</v>
      </c>
      <c r="U11" s="15">
        <f>S11+T11</f>
        <v>441.04300000000006</v>
      </c>
      <c r="V11" s="118">
        <f>0.0216*F11*12</f>
        <v>692.29728000000011</v>
      </c>
      <c r="W11" s="27">
        <f>1-(U11/V11)</f>
        <v>0.36292830733063119</v>
      </c>
      <c r="X11" s="15">
        <f>(U11/9)</f>
        <v>49.004777777777782</v>
      </c>
    </row>
    <row r="12" spans="1:254" x14ac:dyDescent="0.2">
      <c r="A12" s="51">
        <v>6</v>
      </c>
      <c r="B12" s="114" t="s">
        <v>79</v>
      </c>
      <c r="C12" s="117">
        <v>1987</v>
      </c>
      <c r="D12" s="117">
        <v>3</v>
      </c>
      <c r="E12" s="125" t="s">
        <v>89</v>
      </c>
      <c r="F12" s="119">
        <v>1323.3</v>
      </c>
      <c r="G12" s="119">
        <v>0</v>
      </c>
      <c r="H12" s="119">
        <v>105.9</v>
      </c>
      <c r="I12" s="112"/>
      <c r="J12" s="112"/>
      <c r="K12" s="112"/>
      <c r="L12" s="116">
        <v>42.48</v>
      </c>
      <c r="M12" s="127">
        <v>46.82</v>
      </c>
      <c r="N12" s="127">
        <v>45.15</v>
      </c>
      <c r="O12" s="132">
        <v>35.409999999999997</v>
      </c>
      <c r="P12" s="127">
        <v>26.57</v>
      </c>
      <c r="Q12" s="112">
        <v>21.08</v>
      </c>
      <c r="R12" s="122">
        <v>6.84</v>
      </c>
      <c r="S12" s="26">
        <f>I12+J12+K12+L12</f>
        <v>42.48</v>
      </c>
      <c r="T12" s="26">
        <f>M12+N12+O12+P12+Q12+R12</f>
        <v>181.86999999999998</v>
      </c>
      <c r="U12" s="15">
        <f>S12+T12</f>
        <v>224.34999999999997</v>
      </c>
      <c r="V12" s="118">
        <f>0.0329*F12*12</f>
        <v>522.43884000000003</v>
      </c>
      <c r="W12" s="27">
        <f>1-(U12/V12)</f>
        <v>0.57057174386192278</v>
      </c>
      <c r="X12" s="15">
        <f>(U12/9)</f>
        <v>24.927777777777774</v>
      </c>
    </row>
    <row r="13" spans="1:254" ht="24" x14ac:dyDescent="0.2">
      <c r="A13" s="51">
        <v>7</v>
      </c>
      <c r="B13" s="35" t="s">
        <v>17</v>
      </c>
      <c r="C13" s="17">
        <v>1992.1994999999999</v>
      </c>
      <c r="D13" s="17">
        <v>4</v>
      </c>
      <c r="E13" s="17" t="s">
        <v>13</v>
      </c>
      <c r="F13" s="28">
        <v>3616.7</v>
      </c>
      <c r="G13" s="19"/>
      <c r="H13" s="20">
        <v>142.6</v>
      </c>
      <c r="I13" s="21">
        <v>3.46</v>
      </c>
      <c r="J13" s="22">
        <v>39.26</v>
      </c>
      <c r="K13" s="23">
        <v>79.86</v>
      </c>
      <c r="L13" s="23">
        <v>110.59</v>
      </c>
      <c r="M13" s="83">
        <v>127.02</v>
      </c>
      <c r="N13" s="24">
        <v>121.55</v>
      </c>
      <c r="O13" s="130">
        <v>94.46</v>
      </c>
      <c r="P13" s="23">
        <v>66.92</v>
      </c>
      <c r="Q13" s="23">
        <v>57.16</v>
      </c>
      <c r="R13" s="25">
        <v>20.79</v>
      </c>
      <c r="S13" s="26">
        <f t="shared" si="3"/>
        <v>233.17000000000002</v>
      </c>
      <c r="T13" s="26">
        <f t="shared" si="4"/>
        <v>487.90000000000003</v>
      </c>
      <c r="U13" s="15">
        <f t="shared" si="0"/>
        <v>721.07</v>
      </c>
      <c r="V13" s="29">
        <v>1072.29</v>
      </c>
      <c r="W13" s="27">
        <f t="shared" si="1"/>
        <v>0.32754198957371594</v>
      </c>
      <c r="X13" s="15">
        <f t="shared" si="2"/>
        <v>80.11888888888889</v>
      </c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</row>
    <row r="14" spans="1:254" x14ac:dyDescent="0.2">
      <c r="A14" s="51">
        <v>8</v>
      </c>
      <c r="B14" s="35" t="s">
        <v>40</v>
      </c>
      <c r="C14" s="17">
        <v>1997</v>
      </c>
      <c r="D14" s="17">
        <v>2</v>
      </c>
      <c r="E14" s="17" t="s">
        <v>41</v>
      </c>
      <c r="F14" s="28">
        <v>648.79999999999995</v>
      </c>
      <c r="G14" s="19"/>
      <c r="H14" s="20">
        <v>103.8</v>
      </c>
      <c r="I14" s="21">
        <v>1.5940000000000001</v>
      </c>
      <c r="J14" s="22">
        <v>9.0960000000000001</v>
      </c>
      <c r="K14" s="23">
        <v>16.646000000000001</v>
      </c>
      <c r="L14" s="23">
        <v>25.2</v>
      </c>
      <c r="M14" s="83">
        <v>26.143999999999998</v>
      </c>
      <c r="N14" s="24">
        <v>24.898</v>
      </c>
      <c r="O14" s="130">
        <v>18.922999999999998</v>
      </c>
      <c r="P14" s="23">
        <v>13.057</v>
      </c>
      <c r="Q14" s="23">
        <v>10.993</v>
      </c>
      <c r="R14" s="25">
        <v>3.653</v>
      </c>
      <c r="S14" s="26">
        <f t="shared" si="3"/>
        <v>52.536000000000001</v>
      </c>
      <c r="T14" s="26">
        <f t="shared" si="4"/>
        <v>97.668000000000006</v>
      </c>
      <c r="U14" s="15">
        <f t="shared" si="0"/>
        <v>150.20400000000001</v>
      </c>
      <c r="V14" s="29">
        <v>248.49</v>
      </c>
      <c r="W14" s="27">
        <f t="shared" si="1"/>
        <v>0.39553301943740193</v>
      </c>
      <c r="X14" s="15">
        <f t="shared" si="2"/>
        <v>16.689333333333334</v>
      </c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7"/>
      <c r="BK14" s="57"/>
      <c r="BL14" s="57"/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57"/>
      <c r="BX14" s="57"/>
      <c r="BY14" s="57"/>
      <c r="BZ14" s="57"/>
      <c r="CA14" s="57"/>
      <c r="CB14" s="57"/>
      <c r="CC14" s="57"/>
      <c r="CD14" s="57"/>
      <c r="CE14" s="57"/>
      <c r="CF14" s="57"/>
      <c r="CG14" s="57"/>
      <c r="CH14" s="57"/>
      <c r="CI14" s="57"/>
      <c r="CJ14" s="57"/>
      <c r="CK14" s="57"/>
      <c r="CL14" s="57"/>
      <c r="CM14" s="57"/>
      <c r="CN14" s="57"/>
      <c r="CO14" s="57"/>
      <c r="CP14" s="57"/>
      <c r="CQ14" s="57"/>
      <c r="CR14" s="57"/>
      <c r="CS14" s="57"/>
      <c r="CT14" s="57"/>
      <c r="CU14" s="57"/>
      <c r="CV14" s="57"/>
      <c r="CW14" s="57"/>
      <c r="CX14" s="57"/>
      <c r="CY14" s="57"/>
      <c r="CZ14" s="57"/>
      <c r="DA14" s="57"/>
      <c r="DB14" s="57"/>
      <c r="DC14" s="57"/>
      <c r="DD14" s="57"/>
      <c r="DE14" s="57"/>
      <c r="DF14" s="57"/>
      <c r="DG14" s="57"/>
      <c r="DH14" s="57"/>
      <c r="DI14" s="57"/>
      <c r="DJ14" s="57"/>
      <c r="DK14" s="57"/>
      <c r="DL14" s="57"/>
      <c r="DM14" s="57"/>
      <c r="DN14" s="57"/>
      <c r="DO14" s="57"/>
      <c r="DP14" s="57"/>
      <c r="DQ14" s="57"/>
      <c r="DR14" s="57"/>
      <c r="DS14" s="57"/>
      <c r="DT14" s="57"/>
      <c r="DU14" s="57"/>
      <c r="DV14" s="57"/>
      <c r="DW14" s="57"/>
      <c r="DX14" s="57"/>
      <c r="DY14" s="57"/>
      <c r="DZ14" s="57"/>
      <c r="EA14" s="57"/>
      <c r="EB14" s="57"/>
      <c r="EC14" s="57"/>
      <c r="ED14" s="57"/>
      <c r="EE14" s="57"/>
      <c r="EF14" s="57"/>
      <c r="EG14" s="57"/>
      <c r="EH14" s="57"/>
      <c r="EI14" s="57"/>
      <c r="EJ14" s="57"/>
      <c r="EK14" s="57"/>
      <c r="EL14" s="57"/>
      <c r="EM14" s="57"/>
      <c r="EN14" s="57"/>
      <c r="EO14" s="57"/>
      <c r="EP14" s="57"/>
      <c r="EQ14" s="57"/>
      <c r="ER14" s="57"/>
      <c r="ES14" s="57"/>
      <c r="ET14" s="57"/>
      <c r="EU14" s="57"/>
      <c r="EV14" s="57"/>
      <c r="EW14" s="57"/>
      <c r="EX14" s="57"/>
      <c r="EY14" s="57"/>
      <c r="EZ14" s="57"/>
      <c r="FA14" s="57"/>
      <c r="FB14" s="57"/>
      <c r="FC14" s="57"/>
      <c r="FD14" s="57"/>
      <c r="FE14" s="57"/>
      <c r="FF14" s="57"/>
      <c r="FG14" s="57"/>
      <c r="FH14" s="57"/>
      <c r="FI14" s="57"/>
      <c r="FJ14" s="57"/>
      <c r="FK14" s="57"/>
      <c r="FL14" s="57"/>
      <c r="FM14" s="57"/>
      <c r="FN14" s="57"/>
      <c r="FO14" s="57"/>
      <c r="FP14" s="57"/>
      <c r="FQ14" s="57"/>
      <c r="FR14" s="57"/>
      <c r="FS14" s="57"/>
      <c r="FT14" s="57"/>
      <c r="FU14" s="57"/>
      <c r="FV14" s="57"/>
      <c r="FW14" s="57"/>
      <c r="FX14" s="57"/>
      <c r="FY14" s="57"/>
      <c r="FZ14" s="57"/>
      <c r="GA14" s="57"/>
      <c r="GB14" s="57"/>
      <c r="GC14" s="57"/>
      <c r="GD14" s="57"/>
      <c r="GE14" s="57"/>
      <c r="GF14" s="57"/>
      <c r="GG14" s="57"/>
      <c r="GH14" s="57"/>
      <c r="GI14" s="57"/>
      <c r="GJ14" s="57"/>
      <c r="GK14" s="57"/>
      <c r="GL14" s="57"/>
      <c r="GM14" s="57"/>
      <c r="GN14" s="57"/>
      <c r="GO14" s="57"/>
      <c r="GP14" s="57"/>
      <c r="GQ14" s="57"/>
      <c r="GR14" s="57"/>
      <c r="GS14" s="57"/>
      <c r="GT14" s="57"/>
      <c r="GU14" s="57"/>
      <c r="GV14" s="57"/>
      <c r="GW14" s="57"/>
      <c r="GX14" s="57"/>
      <c r="GY14" s="57"/>
      <c r="GZ14" s="57"/>
      <c r="HA14" s="57"/>
      <c r="HB14" s="57"/>
      <c r="HC14" s="57"/>
      <c r="HD14" s="57"/>
      <c r="HE14" s="57"/>
      <c r="HF14" s="57"/>
      <c r="HG14" s="57"/>
      <c r="HH14" s="57"/>
      <c r="HI14" s="57"/>
      <c r="HJ14" s="57"/>
      <c r="HK14" s="57"/>
      <c r="HL14" s="57"/>
      <c r="HM14" s="57"/>
      <c r="HN14" s="57"/>
      <c r="HO14" s="57"/>
      <c r="HP14" s="57"/>
      <c r="HQ14" s="57"/>
      <c r="HR14" s="57"/>
      <c r="HS14" s="57"/>
      <c r="HT14" s="57"/>
      <c r="HU14" s="57"/>
      <c r="HV14" s="57"/>
      <c r="HW14" s="57"/>
      <c r="HX14" s="57"/>
      <c r="HY14" s="57"/>
      <c r="HZ14" s="57"/>
      <c r="IA14" s="57"/>
      <c r="IB14" s="57"/>
      <c r="IC14" s="57"/>
      <c r="ID14" s="57"/>
      <c r="IE14" s="57"/>
      <c r="IF14" s="57"/>
      <c r="IG14" s="57"/>
      <c r="IH14" s="57"/>
      <c r="II14" s="57"/>
      <c r="IJ14" s="57"/>
      <c r="IK14" s="57"/>
      <c r="IL14" s="57"/>
      <c r="IM14" s="57"/>
      <c r="IN14" s="57"/>
      <c r="IO14" s="57"/>
      <c r="IP14" s="57"/>
      <c r="IQ14" s="57"/>
      <c r="IR14" s="57"/>
      <c r="IS14" s="57"/>
      <c r="IT14" s="57"/>
    </row>
    <row r="15" spans="1:254" x14ac:dyDescent="0.2">
      <c r="A15" s="51">
        <v>9</v>
      </c>
      <c r="B15" s="16" t="s">
        <v>68</v>
      </c>
      <c r="C15" s="17">
        <v>2022</v>
      </c>
      <c r="D15" s="17">
        <v>5</v>
      </c>
      <c r="E15" s="34" t="s">
        <v>14</v>
      </c>
      <c r="F15" s="28">
        <v>4106.8</v>
      </c>
      <c r="G15" s="19"/>
      <c r="H15" s="20">
        <v>628.70000000000005</v>
      </c>
      <c r="I15" s="21">
        <v>5.16</v>
      </c>
      <c r="J15" s="22">
        <v>30.54</v>
      </c>
      <c r="K15" s="23">
        <v>62.38</v>
      </c>
      <c r="L15" s="23">
        <v>97.38</v>
      </c>
      <c r="M15" s="83">
        <v>109.71</v>
      </c>
      <c r="N15" s="24">
        <v>97.68</v>
      </c>
      <c r="O15" s="130">
        <v>69.31</v>
      </c>
      <c r="P15" s="23">
        <v>50.46</v>
      </c>
      <c r="Q15" s="23">
        <v>41.07</v>
      </c>
      <c r="R15" s="25">
        <v>13.01</v>
      </c>
      <c r="S15" s="26">
        <f t="shared" ref="S15" si="5">I15+J15+K15+L15</f>
        <v>195.46</v>
      </c>
      <c r="T15" s="26">
        <f t="shared" ref="T15" si="6">M15+N15+O15+P15+Q15+R15</f>
        <v>381.23999999999995</v>
      </c>
      <c r="U15" s="15">
        <f t="shared" si="0"/>
        <v>576.69999999999993</v>
      </c>
      <c r="V15" s="29">
        <v>1577.01</v>
      </c>
      <c r="W15" s="27">
        <f t="shared" si="1"/>
        <v>0.63430796253669919</v>
      </c>
      <c r="X15" s="15">
        <f t="shared" si="2"/>
        <v>64.077777777777769</v>
      </c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08"/>
      <c r="AN15" s="108"/>
      <c r="AO15" s="108"/>
      <c r="AP15" s="108"/>
      <c r="AQ15" s="108"/>
      <c r="AR15" s="108"/>
      <c r="AS15" s="108"/>
      <c r="AT15" s="108"/>
      <c r="AU15" s="108"/>
      <c r="AV15" s="108"/>
      <c r="AW15" s="108"/>
      <c r="AX15" s="108"/>
      <c r="AY15" s="108"/>
      <c r="AZ15" s="108"/>
      <c r="BA15" s="108"/>
      <c r="BB15" s="108"/>
      <c r="BC15" s="108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8"/>
      <c r="CC15" s="108"/>
      <c r="CD15" s="108"/>
      <c r="CE15" s="108"/>
      <c r="CF15" s="108"/>
      <c r="CG15" s="108"/>
      <c r="CH15" s="108"/>
      <c r="CI15" s="108"/>
      <c r="CJ15" s="108"/>
      <c r="CK15" s="108"/>
      <c r="CL15" s="108"/>
      <c r="CM15" s="108"/>
      <c r="CN15" s="108"/>
      <c r="CO15" s="108"/>
      <c r="CP15" s="108"/>
      <c r="CQ15" s="108"/>
      <c r="CR15" s="108"/>
      <c r="CS15" s="108"/>
      <c r="CT15" s="108"/>
      <c r="CU15" s="108"/>
      <c r="CV15" s="108"/>
      <c r="CW15" s="108"/>
      <c r="CX15" s="108"/>
      <c r="CY15" s="108"/>
      <c r="CZ15" s="108"/>
      <c r="DA15" s="108"/>
      <c r="DB15" s="108"/>
      <c r="DC15" s="108"/>
      <c r="DD15" s="108"/>
      <c r="DE15" s="108"/>
      <c r="DF15" s="108"/>
      <c r="DG15" s="108"/>
      <c r="DH15" s="108"/>
      <c r="DI15" s="108"/>
      <c r="DJ15" s="108"/>
      <c r="DK15" s="108"/>
      <c r="DL15" s="108"/>
      <c r="DM15" s="108"/>
      <c r="DN15" s="108"/>
      <c r="DO15" s="108"/>
      <c r="DP15" s="108"/>
      <c r="DQ15" s="108"/>
      <c r="DR15" s="108"/>
      <c r="DS15" s="108"/>
      <c r="DT15" s="108"/>
      <c r="DU15" s="108"/>
      <c r="DV15" s="108"/>
      <c r="DW15" s="108"/>
      <c r="DX15" s="108"/>
      <c r="DY15" s="108"/>
      <c r="DZ15" s="108"/>
      <c r="EA15" s="108"/>
      <c r="EB15" s="108"/>
      <c r="EC15" s="108"/>
      <c r="ED15" s="108"/>
      <c r="EE15" s="108"/>
      <c r="EF15" s="108"/>
      <c r="EG15" s="108"/>
      <c r="EH15" s="108"/>
      <c r="EI15" s="108"/>
      <c r="EJ15" s="108"/>
      <c r="EK15" s="108"/>
      <c r="EL15" s="108"/>
      <c r="EM15" s="108"/>
      <c r="EN15" s="108"/>
      <c r="EO15" s="108"/>
      <c r="EP15" s="108"/>
      <c r="EQ15" s="108"/>
      <c r="ER15" s="108"/>
      <c r="ES15" s="108"/>
      <c r="ET15" s="108"/>
      <c r="EU15" s="108"/>
      <c r="EV15" s="108"/>
      <c r="EW15" s="108"/>
      <c r="EX15" s="108"/>
      <c r="EY15" s="108"/>
      <c r="EZ15" s="108"/>
      <c r="FA15" s="108"/>
      <c r="FB15" s="108"/>
      <c r="FC15" s="108"/>
      <c r="FD15" s="108"/>
      <c r="FE15" s="108"/>
      <c r="FF15" s="108"/>
      <c r="FG15" s="108"/>
      <c r="FH15" s="108"/>
      <c r="FI15" s="108"/>
      <c r="FJ15" s="108"/>
      <c r="FK15" s="108"/>
      <c r="FL15" s="108"/>
      <c r="FM15" s="108"/>
      <c r="FN15" s="108"/>
      <c r="FO15" s="108"/>
      <c r="FP15" s="108"/>
      <c r="FQ15" s="108"/>
      <c r="FR15" s="108"/>
      <c r="FS15" s="108"/>
      <c r="FT15" s="108"/>
      <c r="FU15" s="108"/>
      <c r="FV15" s="108"/>
      <c r="FW15" s="108"/>
      <c r="FX15" s="108"/>
      <c r="FY15" s="108"/>
      <c r="FZ15" s="108"/>
      <c r="GA15" s="108"/>
      <c r="GB15" s="108"/>
      <c r="GC15" s="108"/>
      <c r="GD15" s="108"/>
      <c r="GE15" s="108"/>
      <c r="GF15" s="108"/>
      <c r="GG15" s="108"/>
      <c r="GH15" s="108"/>
      <c r="GI15" s="108"/>
      <c r="GJ15" s="108"/>
      <c r="GK15" s="108"/>
      <c r="GL15" s="108"/>
      <c r="GM15" s="108"/>
      <c r="GN15" s="108"/>
      <c r="GO15" s="108"/>
      <c r="GP15" s="108"/>
      <c r="GQ15" s="108"/>
      <c r="GR15" s="108"/>
      <c r="GS15" s="108"/>
      <c r="GT15" s="108"/>
      <c r="GU15" s="108"/>
      <c r="GV15" s="108"/>
      <c r="GW15" s="108"/>
      <c r="GX15" s="108"/>
      <c r="GY15" s="108"/>
      <c r="GZ15" s="108"/>
      <c r="HA15" s="108"/>
      <c r="HB15" s="108"/>
      <c r="HC15" s="108"/>
      <c r="HD15" s="108"/>
      <c r="HE15" s="108"/>
      <c r="HF15" s="108"/>
      <c r="HG15" s="108"/>
      <c r="HH15" s="108"/>
      <c r="HI15" s="108"/>
      <c r="HJ15" s="108"/>
      <c r="HK15" s="108"/>
      <c r="HL15" s="108"/>
      <c r="HM15" s="108"/>
      <c r="HN15" s="108"/>
      <c r="HO15" s="108"/>
      <c r="HP15" s="108"/>
      <c r="HQ15" s="108"/>
      <c r="HR15" s="108"/>
      <c r="HS15" s="108"/>
      <c r="HT15" s="108"/>
      <c r="HU15" s="108"/>
      <c r="HV15" s="108"/>
      <c r="HW15" s="108"/>
      <c r="HX15" s="108"/>
      <c r="HY15" s="108"/>
      <c r="HZ15" s="108"/>
      <c r="IA15" s="108"/>
      <c r="IB15" s="108"/>
      <c r="IC15" s="108"/>
      <c r="ID15" s="108"/>
      <c r="IE15" s="108"/>
      <c r="IF15" s="108"/>
      <c r="IG15" s="108"/>
      <c r="IH15" s="108"/>
      <c r="II15" s="108"/>
      <c r="IJ15" s="108"/>
      <c r="IK15" s="108"/>
      <c r="IL15" s="108"/>
      <c r="IM15" s="108"/>
      <c r="IN15" s="108"/>
      <c r="IO15" s="108"/>
      <c r="IP15" s="108"/>
      <c r="IQ15" s="108"/>
      <c r="IR15" s="108"/>
      <c r="IS15" s="108"/>
      <c r="IT15" s="108"/>
    </row>
    <row r="16" spans="1:254" x14ac:dyDescent="0.2">
      <c r="A16" s="51">
        <v>10</v>
      </c>
      <c r="B16" s="16" t="s">
        <v>18</v>
      </c>
      <c r="C16" s="34">
        <v>2013</v>
      </c>
      <c r="D16" s="34">
        <v>5</v>
      </c>
      <c r="E16" s="34" t="s">
        <v>14</v>
      </c>
      <c r="F16" s="18">
        <v>2444.67</v>
      </c>
      <c r="G16" s="30"/>
      <c r="H16" s="33">
        <v>230.73</v>
      </c>
      <c r="I16" s="21">
        <v>2.95</v>
      </c>
      <c r="J16" s="22">
        <v>17.760000000000002</v>
      </c>
      <c r="K16" s="23">
        <v>34.1</v>
      </c>
      <c r="L16" s="23">
        <v>50.4</v>
      </c>
      <c r="M16" s="83">
        <v>53.16</v>
      </c>
      <c r="N16" s="24">
        <v>49.43</v>
      </c>
      <c r="O16" s="130">
        <v>38.049999999999997</v>
      </c>
      <c r="P16" s="23">
        <v>27.86</v>
      </c>
      <c r="Q16" s="23">
        <v>24.73</v>
      </c>
      <c r="R16" s="25">
        <v>7.91</v>
      </c>
      <c r="S16" s="26">
        <f t="shared" si="3"/>
        <v>105.21000000000001</v>
      </c>
      <c r="T16" s="26">
        <f t="shared" si="4"/>
        <v>201.14</v>
      </c>
      <c r="U16" s="15">
        <f t="shared" si="0"/>
        <v>306.35000000000002</v>
      </c>
      <c r="V16" s="29">
        <v>938.76</v>
      </c>
      <c r="W16" s="27">
        <f t="shared" si="1"/>
        <v>0.6736652605564788</v>
      </c>
      <c r="X16" s="15">
        <f t="shared" si="2"/>
        <v>34.038888888888891</v>
      </c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</row>
    <row r="17" spans="1:254" x14ac:dyDescent="0.2">
      <c r="A17" s="51">
        <v>11</v>
      </c>
      <c r="B17" s="114" t="s">
        <v>80</v>
      </c>
      <c r="C17" s="117">
        <v>2014</v>
      </c>
      <c r="D17" s="117">
        <v>3</v>
      </c>
      <c r="E17" s="117" t="s">
        <v>14</v>
      </c>
      <c r="F17" s="117">
        <v>1286.0999999999999</v>
      </c>
      <c r="G17" s="117">
        <v>209</v>
      </c>
      <c r="H17" s="117">
        <v>135.4</v>
      </c>
      <c r="I17" s="113"/>
      <c r="J17" s="109"/>
      <c r="K17" s="109"/>
      <c r="L17" s="115">
        <v>33.32</v>
      </c>
      <c r="M17" s="122">
        <v>37.82</v>
      </c>
      <c r="N17" s="122">
        <v>35.72</v>
      </c>
      <c r="O17" s="131">
        <v>27.53</v>
      </c>
      <c r="P17" s="122">
        <v>19.97</v>
      </c>
      <c r="Q17" s="109">
        <v>17.02</v>
      </c>
      <c r="R17" s="122">
        <v>4.95</v>
      </c>
      <c r="S17" s="26">
        <f>I17+J17+K17+L17</f>
        <v>33.32</v>
      </c>
      <c r="T17" s="26">
        <f>M17+N17+O17+P17+Q17+R17</f>
        <v>143.01</v>
      </c>
      <c r="U17" s="15">
        <f>S17+T17</f>
        <v>176.32999999999998</v>
      </c>
      <c r="V17" s="118">
        <f>0.0221*(F17+G17)*12</f>
        <v>396.50052000000005</v>
      </c>
      <c r="W17" s="27">
        <f>1-(U17/V17)</f>
        <v>0.55528431589446603</v>
      </c>
      <c r="X17" s="15">
        <f>(U17/9)</f>
        <v>19.592222222222219</v>
      </c>
    </row>
    <row r="18" spans="1:254" x14ac:dyDescent="0.2">
      <c r="A18" s="51">
        <v>12</v>
      </c>
      <c r="B18" s="114" t="s">
        <v>81</v>
      </c>
      <c r="C18" s="117">
        <v>2006</v>
      </c>
      <c r="D18" s="117">
        <v>5</v>
      </c>
      <c r="E18" s="125" t="s">
        <v>90</v>
      </c>
      <c r="F18" s="117">
        <v>1598.2</v>
      </c>
      <c r="G18" s="117">
        <v>0</v>
      </c>
      <c r="H18" s="117">
        <v>166.3</v>
      </c>
      <c r="I18" s="113"/>
      <c r="J18" s="109"/>
      <c r="K18" s="109"/>
      <c r="L18" s="115">
        <v>40.752000000000002</v>
      </c>
      <c r="M18" s="122">
        <v>46.37</v>
      </c>
      <c r="N18" s="122">
        <v>43.875</v>
      </c>
      <c r="O18" s="131">
        <v>33.712000000000003</v>
      </c>
      <c r="P18" s="122">
        <v>23.92</v>
      </c>
      <c r="Q18" s="109">
        <v>15.06</v>
      </c>
      <c r="R18" s="122">
        <v>4.8600000000000003</v>
      </c>
      <c r="S18" s="26">
        <f>I18+J18+K18+L18</f>
        <v>40.752000000000002</v>
      </c>
      <c r="T18" s="26">
        <f>M18+N18+O18+P18+Q18+R18</f>
        <v>167.79700000000003</v>
      </c>
      <c r="U18" s="15">
        <f>S18+T18</f>
        <v>208.54900000000004</v>
      </c>
      <c r="V18" s="118">
        <f>0.0216*F18*12</f>
        <v>414.25344000000007</v>
      </c>
      <c r="W18" s="27">
        <f>1-(U18/V18)</f>
        <v>0.49656664287446839</v>
      </c>
      <c r="X18" s="15">
        <f>(U18/9)</f>
        <v>23.172111111111114</v>
      </c>
    </row>
    <row r="19" spans="1:254" x14ac:dyDescent="0.2">
      <c r="A19" s="51">
        <v>13</v>
      </c>
      <c r="B19" s="16" t="s">
        <v>64</v>
      </c>
      <c r="C19" s="34">
        <v>2017</v>
      </c>
      <c r="D19" s="34">
        <v>5</v>
      </c>
      <c r="E19" s="34" t="s">
        <v>14</v>
      </c>
      <c r="F19" s="92">
        <v>2955.9</v>
      </c>
      <c r="G19" s="92"/>
      <c r="H19" s="93">
        <v>230.74</v>
      </c>
      <c r="I19" s="21">
        <v>1.56</v>
      </c>
      <c r="J19" s="22">
        <v>20.04</v>
      </c>
      <c r="K19" s="23">
        <v>43.19</v>
      </c>
      <c r="L19" s="23">
        <v>66.83</v>
      </c>
      <c r="M19" s="83">
        <v>73.150000000000006</v>
      </c>
      <c r="N19" s="24">
        <v>66.22</v>
      </c>
      <c r="O19" s="130">
        <v>46.24</v>
      </c>
      <c r="P19" s="23">
        <v>30.6</v>
      </c>
      <c r="Q19" s="23">
        <v>24.08</v>
      </c>
      <c r="R19" s="25">
        <v>7.29</v>
      </c>
      <c r="S19" s="26">
        <f t="shared" ref="S19" si="7">I19+J19+K19+L19</f>
        <v>131.62</v>
      </c>
      <c r="T19" s="26">
        <f t="shared" ref="T19" si="8">M19+N19+O19+P19+Q19+R19</f>
        <v>247.58</v>
      </c>
      <c r="U19" s="15">
        <f t="shared" si="0"/>
        <v>379.20000000000005</v>
      </c>
      <c r="V19" s="29">
        <v>581.72</v>
      </c>
      <c r="W19" s="27">
        <f t="shared" si="1"/>
        <v>0.34813999862476785</v>
      </c>
      <c r="X19" s="15">
        <f t="shared" si="2"/>
        <v>42.13333333333334</v>
      </c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  <c r="BH19" s="90"/>
      <c r="BI19" s="90"/>
      <c r="BJ19" s="90"/>
      <c r="BK19" s="90"/>
      <c r="BL19" s="90"/>
      <c r="BM19" s="90"/>
      <c r="BN19" s="90"/>
      <c r="BO19" s="90"/>
      <c r="BP19" s="90"/>
      <c r="BQ19" s="90"/>
      <c r="BR19" s="90"/>
      <c r="BS19" s="90"/>
      <c r="BT19" s="90"/>
      <c r="BU19" s="90"/>
      <c r="BV19" s="90"/>
      <c r="BW19" s="90"/>
      <c r="BX19" s="90"/>
      <c r="BY19" s="90"/>
      <c r="BZ19" s="90"/>
      <c r="CA19" s="90"/>
      <c r="CB19" s="90"/>
      <c r="CC19" s="90"/>
      <c r="CD19" s="90"/>
      <c r="CE19" s="90"/>
      <c r="CF19" s="90"/>
      <c r="CG19" s="90"/>
      <c r="CH19" s="90"/>
      <c r="CI19" s="90"/>
      <c r="CJ19" s="90"/>
      <c r="CK19" s="90"/>
      <c r="CL19" s="90"/>
      <c r="CM19" s="90"/>
      <c r="CN19" s="90"/>
      <c r="CO19" s="90"/>
      <c r="CP19" s="90"/>
      <c r="CQ19" s="90"/>
      <c r="CR19" s="90"/>
      <c r="CS19" s="90"/>
      <c r="CT19" s="90"/>
      <c r="CU19" s="90"/>
      <c r="CV19" s="90"/>
      <c r="CW19" s="90"/>
      <c r="CX19" s="90"/>
      <c r="CY19" s="90"/>
      <c r="CZ19" s="90"/>
      <c r="DA19" s="90"/>
      <c r="DB19" s="90"/>
      <c r="DC19" s="90"/>
      <c r="DD19" s="90"/>
      <c r="DE19" s="90"/>
      <c r="DF19" s="90"/>
      <c r="DG19" s="90"/>
      <c r="DH19" s="90"/>
      <c r="DI19" s="90"/>
      <c r="DJ19" s="90"/>
      <c r="DK19" s="90"/>
      <c r="DL19" s="90"/>
      <c r="DM19" s="90"/>
      <c r="DN19" s="90"/>
      <c r="DO19" s="90"/>
      <c r="DP19" s="90"/>
      <c r="DQ19" s="90"/>
      <c r="DR19" s="90"/>
      <c r="DS19" s="90"/>
      <c r="DT19" s="90"/>
      <c r="DU19" s="90"/>
      <c r="DV19" s="90"/>
      <c r="DW19" s="90"/>
      <c r="DX19" s="90"/>
      <c r="DY19" s="90"/>
      <c r="DZ19" s="90"/>
      <c r="EA19" s="90"/>
      <c r="EB19" s="90"/>
      <c r="EC19" s="90"/>
      <c r="ED19" s="90"/>
      <c r="EE19" s="90"/>
      <c r="EF19" s="90"/>
      <c r="EG19" s="90"/>
      <c r="EH19" s="90"/>
      <c r="EI19" s="90"/>
      <c r="EJ19" s="90"/>
      <c r="EK19" s="90"/>
      <c r="EL19" s="90"/>
      <c r="EM19" s="90"/>
      <c r="EN19" s="90"/>
      <c r="EO19" s="90"/>
      <c r="EP19" s="90"/>
      <c r="EQ19" s="90"/>
      <c r="ER19" s="90"/>
      <c r="ES19" s="90"/>
      <c r="ET19" s="90"/>
      <c r="EU19" s="90"/>
      <c r="EV19" s="90"/>
      <c r="EW19" s="90"/>
      <c r="EX19" s="90"/>
      <c r="EY19" s="90"/>
      <c r="EZ19" s="90"/>
      <c r="FA19" s="90"/>
      <c r="FB19" s="90"/>
      <c r="FC19" s="90"/>
      <c r="FD19" s="90"/>
      <c r="FE19" s="90"/>
      <c r="FF19" s="90"/>
      <c r="FG19" s="90"/>
      <c r="FH19" s="90"/>
      <c r="FI19" s="90"/>
      <c r="FJ19" s="90"/>
      <c r="FK19" s="90"/>
      <c r="FL19" s="90"/>
      <c r="FM19" s="90"/>
      <c r="FN19" s="90"/>
      <c r="FO19" s="90"/>
      <c r="FP19" s="90"/>
      <c r="FQ19" s="90"/>
      <c r="FR19" s="90"/>
      <c r="FS19" s="90"/>
      <c r="FT19" s="90"/>
      <c r="FU19" s="90"/>
      <c r="FV19" s="90"/>
      <c r="FW19" s="90"/>
      <c r="FX19" s="90"/>
      <c r="FY19" s="90"/>
      <c r="FZ19" s="90"/>
      <c r="GA19" s="90"/>
      <c r="GB19" s="90"/>
      <c r="GC19" s="90"/>
      <c r="GD19" s="90"/>
      <c r="GE19" s="90"/>
      <c r="GF19" s="90"/>
      <c r="GG19" s="90"/>
      <c r="GH19" s="90"/>
      <c r="GI19" s="90"/>
      <c r="GJ19" s="90"/>
      <c r="GK19" s="90"/>
      <c r="GL19" s="90"/>
      <c r="GM19" s="90"/>
      <c r="GN19" s="90"/>
      <c r="GO19" s="90"/>
      <c r="GP19" s="90"/>
      <c r="GQ19" s="90"/>
      <c r="GR19" s="90"/>
      <c r="GS19" s="90"/>
      <c r="GT19" s="90"/>
      <c r="GU19" s="90"/>
      <c r="GV19" s="90"/>
      <c r="GW19" s="90"/>
      <c r="GX19" s="90"/>
      <c r="GY19" s="90"/>
      <c r="GZ19" s="90"/>
      <c r="HA19" s="90"/>
      <c r="HB19" s="90"/>
      <c r="HC19" s="90"/>
      <c r="HD19" s="90"/>
      <c r="HE19" s="90"/>
      <c r="HF19" s="90"/>
      <c r="HG19" s="90"/>
      <c r="HH19" s="90"/>
      <c r="HI19" s="90"/>
      <c r="HJ19" s="90"/>
      <c r="HK19" s="90"/>
      <c r="HL19" s="90"/>
      <c r="HM19" s="90"/>
      <c r="HN19" s="90"/>
      <c r="HO19" s="90"/>
      <c r="HP19" s="90"/>
      <c r="HQ19" s="90"/>
      <c r="HR19" s="90"/>
      <c r="HS19" s="90"/>
      <c r="HT19" s="90"/>
      <c r="HU19" s="90"/>
      <c r="HV19" s="90"/>
      <c r="HW19" s="90"/>
      <c r="HX19" s="90"/>
      <c r="HY19" s="90"/>
      <c r="HZ19" s="90"/>
      <c r="IA19" s="90"/>
      <c r="IB19" s="90"/>
      <c r="IC19" s="90"/>
      <c r="ID19" s="90"/>
      <c r="IE19" s="90"/>
      <c r="IF19" s="90"/>
      <c r="IG19" s="90"/>
      <c r="IH19" s="90"/>
      <c r="II19" s="90"/>
      <c r="IJ19" s="90"/>
      <c r="IK19" s="90"/>
      <c r="IL19" s="90"/>
      <c r="IM19" s="90"/>
      <c r="IN19" s="90"/>
      <c r="IO19" s="90"/>
      <c r="IP19" s="90"/>
      <c r="IQ19" s="90"/>
      <c r="IR19" s="90"/>
      <c r="IS19" s="90"/>
      <c r="IT19" s="90"/>
    </row>
    <row r="20" spans="1:254" x14ac:dyDescent="0.2">
      <c r="A20" s="51">
        <v>14</v>
      </c>
      <c r="B20" s="16" t="s">
        <v>57</v>
      </c>
      <c r="C20" s="34">
        <v>2017</v>
      </c>
      <c r="D20" s="34">
        <v>3</v>
      </c>
      <c r="E20" s="34" t="s">
        <v>58</v>
      </c>
      <c r="F20" s="79">
        <v>1896.54</v>
      </c>
      <c r="G20" s="80">
        <v>35</v>
      </c>
      <c r="H20" s="33">
        <v>100.47</v>
      </c>
      <c r="I20" s="21">
        <v>3.173</v>
      </c>
      <c r="J20" s="22">
        <v>14.51</v>
      </c>
      <c r="K20" s="23">
        <v>27.09</v>
      </c>
      <c r="L20" s="23">
        <v>47.8</v>
      </c>
      <c r="M20" s="83">
        <v>51.52</v>
      </c>
      <c r="N20" s="24">
        <v>56.79</v>
      </c>
      <c r="O20" s="130">
        <v>43.59</v>
      </c>
      <c r="P20" s="23">
        <v>30.06</v>
      </c>
      <c r="Q20" s="23">
        <v>26.297999999999998</v>
      </c>
      <c r="R20" s="25">
        <v>9.4420000000000002</v>
      </c>
      <c r="S20" s="26">
        <f t="shared" si="3"/>
        <v>92.572999999999993</v>
      </c>
      <c r="T20" s="26">
        <f t="shared" si="4"/>
        <v>217.70000000000002</v>
      </c>
      <c r="U20" s="15">
        <f t="shared" si="0"/>
        <v>310.27300000000002</v>
      </c>
      <c r="V20" s="29">
        <v>380.13</v>
      </c>
      <c r="W20" s="27">
        <f t="shared" si="1"/>
        <v>0.18377134138321094</v>
      </c>
      <c r="X20" s="15">
        <f t="shared" si="2"/>
        <v>34.474777777777781</v>
      </c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8"/>
      <c r="EI20" s="78"/>
      <c r="EJ20" s="78"/>
      <c r="EK20" s="78"/>
      <c r="EL20" s="78"/>
      <c r="EM20" s="78"/>
      <c r="EN20" s="78"/>
      <c r="EO20" s="78"/>
      <c r="EP20" s="78"/>
      <c r="EQ20" s="78"/>
      <c r="ER20" s="78"/>
      <c r="ES20" s="78"/>
      <c r="ET20" s="78"/>
      <c r="EU20" s="78"/>
      <c r="EV20" s="78"/>
      <c r="EW20" s="78"/>
      <c r="EX20" s="78"/>
      <c r="EY20" s="78"/>
      <c r="EZ20" s="78"/>
      <c r="FA20" s="78"/>
      <c r="FB20" s="78"/>
      <c r="FC20" s="78"/>
      <c r="FD20" s="78"/>
      <c r="FE20" s="78"/>
      <c r="FF20" s="78"/>
      <c r="FG20" s="78"/>
      <c r="FH20" s="78"/>
      <c r="FI20" s="78"/>
      <c r="FJ20" s="78"/>
      <c r="FK20" s="78"/>
      <c r="FL20" s="78"/>
      <c r="FM20" s="78"/>
      <c r="FN20" s="78"/>
      <c r="FO20" s="78"/>
      <c r="FP20" s="78"/>
      <c r="FQ20" s="78"/>
      <c r="FR20" s="78"/>
      <c r="FS20" s="78"/>
      <c r="FT20" s="78"/>
      <c r="FU20" s="78"/>
      <c r="FV20" s="78"/>
      <c r="FW20" s="78"/>
      <c r="FX20" s="78"/>
      <c r="FY20" s="78"/>
      <c r="FZ20" s="78"/>
      <c r="GA20" s="78"/>
      <c r="GB20" s="78"/>
      <c r="GC20" s="78"/>
      <c r="GD20" s="78"/>
      <c r="GE20" s="78"/>
      <c r="GF20" s="78"/>
      <c r="GG20" s="78"/>
      <c r="GH20" s="78"/>
      <c r="GI20" s="78"/>
      <c r="GJ20" s="78"/>
      <c r="GK20" s="78"/>
      <c r="GL20" s="78"/>
      <c r="GM20" s="78"/>
      <c r="GN20" s="78"/>
      <c r="GO20" s="78"/>
      <c r="GP20" s="78"/>
      <c r="GQ20" s="78"/>
      <c r="GR20" s="78"/>
      <c r="GS20" s="78"/>
      <c r="GT20" s="78"/>
      <c r="GU20" s="78"/>
      <c r="GV20" s="78"/>
      <c r="GW20" s="78"/>
      <c r="GX20" s="78"/>
      <c r="GY20" s="78"/>
      <c r="GZ20" s="78"/>
      <c r="HA20" s="78"/>
      <c r="HB20" s="78"/>
      <c r="HC20" s="78"/>
      <c r="HD20" s="78"/>
      <c r="HE20" s="78"/>
      <c r="HF20" s="78"/>
      <c r="HG20" s="78"/>
      <c r="HH20" s="78"/>
      <c r="HI20" s="78"/>
      <c r="HJ20" s="78"/>
      <c r="HK20" s="78"/>
      <c r="HL20" s="78"/>
      <c r="HM20" s="78"/>
      <c r="HN20" s="78"/>
      <c r="HO20" s="78"/>
      <c r="HP20" s="78"/>
      <c r="HQ20" s="78"/>
      <c r="HR20" s="78"/>
      <c r="HS20" s="78"/>
      <c r="HT20" s="78"/>
      <c r="HU20" s="78"/>
      <c r="HV20" s="78"/>
      <c r="HW20" s="78"/>
      <c r="HX20" s="78"/>
      <c r="HY20" s="78"/>
      <c r="HZ20" s="78"/>
      <c r="IA20" s="78"/>
      <c r="IB20" s="78"/>
      <c r="IC20" s="78"/>
      <c r="ID20" s="78"/>
      <c r="IE20" s="78"/>
      <c r="IF20" s="78"/>
      <c r="IG20" s="78"/>
      <c r="IH20" s="78"/>
      <c r="II20" s="78"/>
      <c r="IJ20" s="78"/>
      <c r="IK20" s="78"/>
      <c r="IL20" s="78"/>
      <c r="IM20" s="78"/>
      <c r="IN20" s="78"/>
      <c r="IO20" s="78"/>
      <c r="IP20" s="78"/>
      <c r="IQ20" s="78"/>
      <c r="IR20" s="78"/>
      <c r="IS20" s="78"/>
      <c r="IT20" s="78"/>
    </row>
    <row r="21" spans="1:254" x14ac:dyDescent="0.2">
      <c r="A21" s="51">
        <v>15</v>
      </c>
      <c r="B21" s="16" t="s">
        <v>60</v>
      </c>
      <c r="C21" s="34">
        <v>2020</v>
      </c>
      <c r="D21" s="34">
        <v>3</v>
      </c>
      <c r="E21" s="86" t="s">
        <v>61</v>
      </c>
      <c r="F21" s="85">
        <v>1635.9</v>
      </c>
      <c r="G21" s="80">
        <v>0</v>
      </c>
      <c r="H21" s="33">
        <v>225.4</v>
      </c>
      <c r="I21" s="21">
        <v>2.0699999999999998</v>
      </c>
      <c r="J21" s="22">
        <v>11.91</v>
      </c>
      <c r="K21" s="23">
        <v>25</v>
      </c>
      <c r="L21" s="23">
        <v>40.21</v>
      </c>
      <c r="M21" s="83">
        <v>41.56</v>
      </c>
      <c r="N21" s="24">
        <v>37.130000000000003</v>
      </c>
      <c r="O21" s="130">
        <v>25.98</v>
      </c>
      <c r="P21" s="23">
        <v>19.21</v>
      </c>
      <c r="Q21" s="23">
        <v>16.16</v>
      </c>
      <c r="R21" s="25">
        <v>5.43</v>
      </c>
      <c r="S21" s="26">
        <f t="shared" ref="S21" si="9">I21+J21+K21+L21</f>
        <v>79.19</v>
      </c>
      <c r="T21" s="26">
        <f t="shared" ref="T21" si="10">M21+N21+O21+P21+Q21+R21</f>
        <v>145.47</v>
      </c>
      <c r="U21" s="15">
        <f t="shared" si="0"/>
        <v>224.66</v>
      </c>
      <c r="V21" s="29">
        <v>321.95</v>
      </c>
      <c r="W21" s="27">
        <f t="shared" si="1"/>
        <v>0.30218978102189775</v>
      </c>
      <c r="X21" s="15">
        <f t="shared" si="2"/>
        <v>24.962222222222223</v>
      </c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  <c r="BI21" s="84"/>
      <c r="BJ21" s="84"/>
      <c r="BK21" s="84"/>
      <c r="BL21" s="84"/>
      <c r="BM21" s="84"/>
      <c r="BN21" s="84"/>
      <c r="BO21" s="84"/>
      <c r="BP21" s="84"/>
      <c r="BQ21" s="84"/>
      <c r="BR21" s="84"/>
      <c r="BS21" s="84"/>
      <c r="BT21" s="84"/>
      <c r="BU21" s="84"/>
      <c r="BV21" s="84"/>
      <c r="BW21" s="84"/>
      <c r="BX21" s="84"/>
      <c r="BY21" s="84"/>
      <c r="BZ21" s="84"/>
      <c r="CA21" s="84"/>
      <c r="CB21" s="84"/>
      <c r="CC21" s="84"/>
      <c r="CD21" s="84"/>
      <c r="CE21" s="84"/>
      <c r="CF21" s="84"/>
      <c r="CG21" s="84"/>
      <c r="CH21" s="84"/>
      <c r="CI21" s="84"/>
      <c r="CJ21" s="84"/>
      <c r="CK21" s="84"/>
      <c r="CL21" s="84"/>
      <c r="CM21" s="84"/>
      <c r="CN21" s="84"/>
      <c r="CO21" s="84"/>
      <c r="CP21" s="84"/>
      <c r="CQ21" s="84"/>
      <c r="CR21" s="84"/>
      <c r="CS21" s="84"/>
      <c r="CT21" s="84"/>
      <c r="CU21" s="84"/>
      <c r="CV21" s="84"/>
      <c r="CW21" s="84"/>
      <c r="CX21" s="84"/>
      <c r="CY21" s="84"/>
      <c r="CZ21" s="84"/>
      <c r="DA21" s="84"/>
      <c r="DB21" s="84"/>
      <c r="DC21" s="84"/>
      <c r="DD21" s="84"/>
      <c r="DE21" s="84"/>
      <c r="DF21" s="84"/>
      <c r="DG21" s="84"/>
      <c r="DH21" s="84"/>
      <c r="DI21" s="84"/>
      <c r="DJ21" s="84"/>
      <c r="DK21" s="84"/>
      <c r="DL21" s="84"/>
      <c r="DM21" s="84"/>
      <c r="DN21" s="84"/>
      <c r="DO21" s="84"/>
      <c r="DP21" s="84"/>
      <c r="DQ21" s="84"/>
      <c r="DR21" s="84"/>
      <c r="DS21" s="84"/>
      <c r="DT21" s="84"/>
      <c r="DU21" s="84"/>
      <c r="DV21" s="84"/>
      <c r="DW21" s="84"/>
      <c r="DX21" s="84"/>
      <c r="DY21" s="84"/>
      <c r="DZ21" s="84"/>
      <c r="EA21" s="84"/>
      <c r="EB21" s="84"/>
      <c r="EC21" s="84"/>
      <c r="ED21" s="84"/>
      <c r="EE21" s="84"/>
      <c r="EF21" s="84"/>
      <c r="EG21" s="84"/>
      <c r="EH21" s="84"/>
      <c r="EI21" s="84"/>
      <c r="EJ21" s="84"/>
      <c r="EK21" s="84"/>
      <c r="EL21" s="84"/>
      <c r="EM21" s="84"/>
      <c r="EN21" s="84"/>
      <c r="EO21" s="84"/>
      <c r="EP21" s="84"/>
      <c r="EQ21" s="84"/>
      <c r="ER21" s="84"/>
      <c r="ES21" s="84"/>
      <c r="ET21" s="84"/>
      <c r="EU21" s="84"/>
      <c r="EV21" s="84"/>
      <c r="EW21" s="84"/>
      <c r="EX21" s="84"/>
      <c r="EY21" s="84"/>
      <c r="EZ21" s="84"/>
      <c r="FA21" s="84"/>
      <c r="FB21" s="84"/>
      <c r="FC21" s="84"/>
      <c r="FD21" s="84"/>
      <c r="FE21" s="84"/>
      <c r="FF21" s="84"/>
      <c r="FG21" s="84"/>
      <c r="FH21" s="84"/>
      <c r="FI21" s="84"/>
      <c r="FJ21" s="84"/>
      <c r="FK21" s="84"/>
      <c r="FL21" s="84"/>
      <c r="FM21" s="84"/>
      <c r="FN21" s="84"/>
      <c r="FO21" s="84"/>
      <c r="FP21" s="84"/>
      <c r="FQ21" s="84"/>
      <c r="FR21" s="84"/>
      <c r="FS21" s="84"/>
      <c r="FT21" s="84"/>
      <c r="FU21" s="84"/>
      <c r="FV21" s="84"/>
      <c r="FW21" s="84"/>
      <c r="FX21" s="84"/>
      <c r="FY21" s="84"/>
      <c r="FZ21" s="84"/>
      <c r="GA21" s="84"/>
      <c r="GB21" s="84"/>
      <c r="GC21" s="84"/>
      <c r="GD21" s="84"/>
      <c r="GE21" s="84"/>
      <c r="GF21" s="84"/>
      <c r="GG21" s="84"/>
      <c r="GH21" s="84"/>
      <c r="GI21" s="84"/>
      <c r="GJ21" s="84"/>
      <c r="GK21" s="84"/>
      <c r="GL21" s="84"/>
      <c r="GM21" s="84"/>
      <c r="GN21" s="84"/>
      <c r="GO21" s="84"/>
      <c r="GP21" s="84"/>
      <c r="GQ21" s="84"/>
      <c r="GR21" s="84"/>
      <c r="GS21" s="84"/>
      <c r="GT21" s="84"/>
      <c r="GU21" s="84"/>
      <c r="GV21" s="84"/>
      <c r="GW21" s="84"/>
      <c r="GX21" s="84"/>
      <c r="GY21" s="84"/>
      <c r="GZ21" s="84"/>
      <c r="HA21" s="84"/>
      <c r="HB21" s="84"/>
      <c r="HC21" s="84"/>
      <c r="HD21" s="84"/>
      <c r="HE21" s="84"/>
      <c r="HF21" s="84"/>
      <c r="HG21" s="84"/>
      <c r="HH21" s="84"/>
      <c r="HI21" s="84"/>
      <c r="HJ21" s="84"/>
      <c r="HK21" s="84"/>
      <c r="HL21" s="84"/>
      <c r="HM21" s="84"/>
      <c r="HN21" s="84"/>
      <c r="HO21" s="84"/>
      <c r="HP21" s="84"/>
      <c r="HQ21" s="84"/>
      <c r="HR21" s="84"/>
      <c r="HS21" s="84"/>
      <c r="HT21" s="84"/>
      <c r="HU21" s="84"/>
      <c r="HV21" s="84"/>
      <c r="HW21" s="84"/>
      <c r="HX21" s="84"/>
      <c r="HY21" s="84"/>
      <c r="HZ21" s="84"/>
      <c r="IA21" s="84"/>
      <c r="IB21" s="84"/>
      <c r="IC21" s="84"/>
      <c r="ID21" s="84"/>
      <c r="IE21" s="84"/>
      <c r="IF21" s="84"/>
      <c r="IG21" s="84"/>
      <c r="IH21" s="84"/>
      <c r="II21" s="84"/>
      <c r="IJ21" s="84"/>
      <c r="IK21" s="84"/>
      <c r="IL21" s="84"/>
      <c r="IM21" s="84"/>
      <c r="IN21" s="84"/>
      <c r="IO21" s="84"/>
      <c r="IP21" s="84"/>
      <c r="IQ21" s="84"/>
      <c r="IR21" s="84"/>
      <c r="IS21" s="84"/>
      <c r="IT21" s="84"/>
    </row>
    <row r="22" spans="1:254" x14ac:dyDescent="0.2">
      <c r="A22" s="51">
        <v>16</v>
      </c>
      <c r="B22" s="16" t="s">
        <v>19</v>
      </c>
      <c r="C22" s="17">
        <v>2007</v>
      </c>
      <c r="D22" s="17">
        <v>7</v>
      </c>
      <c r="E22" s="17" t="s">
        <v>14</v>
      </c>
      <c r="F22" s="28">
        <v>1509.1</v>
      </c>
      <c r="G22" s="19"/>
      <c r="H22" s="20">
        <v>179.7</v>
      </c>
      <c r="I22" s="21">
        <v>0.09</v>
      </c>
      <c r="J22" s="22">
        <v>14.89</v>
      </c>
      <c r="K22" s="23">
        <v>30.710999999999999</v>
      </c>
      <c r="L22" s="23">
        <v>45.23</v>
      </c>
      <c r="M22" s="83">
        <v>47.25</v>
      </c>
      <c r="N22" s="24">
        <v>44.71</v>
      </c>
      <c r="O22" s="130">
        <v>32.01</v>
      </c>
      <c r="P22" s="23">
        <v>23.58</v>
      </c>
      <c r="Q22" s="23">
        <v>20.367000000000001</v>
      </c>
      <c r="R22" s="25">
        <v>5.97</v>
      </c>
      <c r="S22" s="26">
        <f t="shared" si="3"/>
        <v>90.920999999999992</v>
      </c>
      <c r="T22" s="26">
        <f t="shared" si="4"/>
        <v>173.887</v>
      </c>
      <c r="U22" s="15">
        <f t="shared" si="0"/>
        <v>264.80799999999999</v>
      </c>
      <c r="V22" s="29">
        <v>240.05</v>
      </c>
      <c r="W22" s="27">
        <f t="shared" si="1"/>
        <v>-0.1031368464903144</v>
      </c>
      <c r="X22" s="15">
        <f t="shared" si="2"/>
        <v>29.423111111111112</v>
      </c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</row>
    <row r="23" spans="1:254" x14ac:dyDescent="0.2">
      <c r="A23" s="51">
        <v>17</v>
      </c>
      <c r="B23" s="16" t="s">
        <v>65</v>
      </c>
      <c r="C23" s="17">
        <v>2008</v>
      </c>
      <c r="D23" s="17">
        <v>7</v>
      </c>
      <c r="E23" s="17" t="s">
        <v>14</v>
      </c>
      <c r="F23" s="91">
        <v>1472.3</v>
      </c>
      <c r="G23" s="91"/>
      <c r="H23" s="94">
        <v>155.80000000000001</v>
      </c>
      <c r="I23" s="21">
        <v>0.09</v>
      </c>
      <c r="J23" s="22">
        <v>12.06</v>
      </c>
      <c r="K23" s="23">
        <v>26.64</v>
      </c>
      <c r="L23" s="23">
        <v>41.59</v>
      </c>
      <c r="M23" s="83">
        <v>44.45</v>
      </c>
      <c r="N23" s="24">
        <v>41.174999999999997</v>
      </c>
      <c r="O23" s="130">
        <v>30.11</v>
      </c>
      <c r="P23" s="23">
        <v>22.78</v>
      </c>
      <c r="Q23" s="23">
        <v>19.22</v>
      </c>
      <c r="R23" s="25">
        <v>5.72</v>
      </c>
      <c r="S23" s="26">
        <f t="shared" ref="S23" si="11">I23+J23+K23+L23</f>
        <v>80.38</v>
      </c>
      <c r="T23" s="26">
        <f t="shared" ref="T23" si="12">M23+N23+O23+P23+Q23+R23</f>
        <v>163.45499999999998</v>
      </c>
      <c r="U23" s="15">
        <f t="shared" si="0"/>
        <v>243.83499999999998</v>
      </c>
      <c r="V23" s="29">
        <v>233.21</v>
      </c>
      <c r="W23" s="27">
        <f t="shared" si="1"/>
        <v>-4.5559795892114341E-2</v>
      </c>
      <c r="X23" s="15">
        <f t="shared" si="2"/>
        <v>27.092777777777776</v>
      </c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90"/>
      <c r="BB23" s="90"/>
      <c r="BC23" s="90"/>
      <c r="BD23" s="90"/>
      <c r="BE23" s="90"/>
      <c r="BF23" s="90"/>
      <c r="BG23" s="90"/>
      <c r="BH23" s="90"/>
      <c r="BI23" s="90"/>
      <c r="BJ23" s="90"/>
      <c r="BK23" s="90"/>
      <c r="BL23" s="90"/>
      <c r="BM23" s="90"/>
      <c r="BN23" s="90"/>
      <c r="BO23" s="90"/>
      <c r="BP23" s="90"/>
      <c r="BQ23" s="90"/>
      <c r="BR23" s="90"/>
      <c r="BS23" s="90"/>
      <c r="BT23" s="90"/>
      <c r="BU23" s="90"/>
      <c r="BV23" s="90"/>
      <c r="BW23" s="90"/>
      <c r="BX23" s="90"/>
      <c r="BY23" s="90"/>
      <c r="BZ23" s="90"/>
      <c r="CA23" s="90"/>
      <c r="CB23" s="90"/>
      <c r="CC23" s="90"/>
      <c r="CD23" s="90"/>
      <c r="CE23" s="90"/>
      <c r="CF23" s="90"/>
      <c r="CG23" s="90"/>
      <c r="CH23" s="90"/>
      <c r="CI23" s="90"/>
      <c r="CJ23" s="90"/>
      <c r="CK23" s="90"/>
      <c r="CL23" s="90"/>
      <c r="CM23" s="90"/>
      <c r="CN23" s="90"/>
      <c r="CO23" s="90"/>
      <c r="CP23" s="90"/>
      <c r="CQ23" s="90"/>
      <c r="CR23" s="90"/>
      <c r="CS23" s="90"/>
      <c r="CT23" s="90"/>
      <c r="CU23" s="90"/>
      <c r="CV23" s="90"/>
      <c r="CW23" s="90"/>
      <c r="CX23" s="90"/>
      <c r="CY23" s="90"/>
      <c r="CZ23" s="90"/>
      <c r="DA23" s="90"/>
      <c r="DB23" s="90"/>
      <c r="DC23" s="90"/>
      <c r="DD23" s="90"/>
      <c r="DE23" s="90"/>
      <c r="DF23" s="90"/>
      <c r="DG23" s="90"/>
      <c r="DH23" s="90"/>
      <c r="DI23" s="90"/>
      <c r="DJ23" s="90"/>
      <c r="DK23" s="90"/>
      <c r="DL23" s="90"/>
      <c r="DM23" s="90"/>
      <c r="DN23" s="90"/>
      <c r="DO23" s="90"/>
      <c r="DP23" s="90"/>
      <c r="DQ23" s="90"/>
      <c r="DR23" s="90"/>
      <c r="DS23" s="90"/>
      <c r="DT23" s="90"/>
      <c r="DU23" s="90"/>
      <c r="DV23" s="90"/>
      <c r="DW23" s="90"/>
      <c r="DX23" s="90"/>
      <c r="DY23" s="90"/>
      <c r="DZ23" s="90"/>
      <c r="EA23" s="90"/>
      <c r="EB23" s="90"/>
      <c r="EC23" s="90"/>
      <c r="ED23" s="90"/>
      <c r="EE23" s="90"/>
      <c r="EF23" s="90"/>
      <c r="EG23" s="90"/>
      <c r="EH23" s="90"/>
      <c r="EI23" s="90"/>
      <c r="EJ23" s="90"/>
      <c r="EK23" s="90"/>
      <c r="EL23" s="90"/>
      <c r="EM23" s="90"/>
      <c r="EN23" s="90"/>
      <c r="EO23" s="90"/>
      <c r="EP23" s="90"/>
      <c r="EQ23" s="90"/>
      <c r="ER23" s="90"/>
      <c r="ES23" s="90"/>
      <c r="ET23" s="90"/>
      <c r="EU23" s="90"/>
      <c r="EV23" s="90"/>
      <c r="EW23" s="90"/>
      <c r="EX23" s="90"/>
      <c r="EY23" s="90"/>
      <c r="EZ23" s="90"/>
      <c r="FA23" s="90"/>
      <c r="FB23" s="90"/>
      <c r="FC23" s="90"/>
      <c r="FD23" s="90"/>
      <c r="FE23" s="90"/>
      <c r="FF23" s="90"/>
      <c r="FG23" s="90"/>
      <c r="FH23" s="90"/>
      <c r="FI23" s="90"/>
      <c r="FJ23" s="90"/>
      <c r="FK23" s="90"/>
      <c r="FL23" s="90"/>
      <c r="FM23" s="90"/>
      <c r="FN23" s="90"/>
      <c r="FO23" s="90"/>
      <c r="FP23" s="90"/>
      <c r="FQ23" s="90"/>
      <c r="FR23" s="90"/>
      <c r="FS23" s="90"/>
      <c r="FT23" s="90"/>
      <c r="FU23" s="90"/>
      <c r="FV23" s="90"/>
      <c r="FW23" s="90"/>
      <c r="FX23" s="90"/>
      <c r="FY23" s="90"/>
      <c r="FZ23" s="90"/>
      <c r="GA23" s="90"/>
      <c r="GB23" s="90"/>
      <c r="GC23" s="90"/>
      <c r="GD23" s="90"/>
      <c r="GE23" s="90"/>
      <c r="GF23" s="90"/>
      <c r="GG23" s="90"/>
      <c r="GH23" s="90"/>
      <c r="GI23" s="90"/>
      <c r="GJ23" s="90"/>
      <c r="GK23" s="90"/>
      <c r="GL23" s="90"/>
      <c r="GM23" s="90"/>
      <c r="GN23" s="90"/>
      <c r="GO23" s="90"/>
      <c r="GP23" s="90"/>
      <c r="GQ23" s="90"/>
      <c r="GR23" s="90"/>
      <c r="GS23" s="90"/>
      <c r="GT23" s="90"/>
      <c r="GU23" s="90"/>
      <c r="GV23" s="90"/>
      <c r="GW23" s="90"/>
      <c r="GX23" s="90"/>
      <c r="GY23" s="90"/>
      <c r="GZ23" s="90"/>
      <c r="HA23" s="90"/>
      <c r="HB23" s="90"/>
      <c r="HC23" s="90"/>
      <c r="HD23" s="90"/>
      <c r="HE23" s="90"/>
      <c r="HF23" s="90"/>
      <c r="HG23" s="90"/>
      <c r="HH23" s="90"/>
      <c r="HI23" s="90"/>
      <c r="HJ23" s="90"/>
      <c r="HK23" s="90"/>
      <c r="HL23" s="90"/>
      <c r="HM23" s="90"/>
      <c r="HN23" s="90"/>
      <c r="HO23" s="90"/>
      <c r="HP23" s="90"/>
      <c r="HQ23" s="90"/>
      <c r="HR23" s="90"/>
      <c r="HS23" s="90"/>
      <c r="HT23" s="90"/>
      <c r="HU23" s="90"/>
      <c r="HV23" s="90"/>
      <c r="HW23" s="90"/>
      <c r="HX23" s="90"/>
      <c r="HY23" s="90"/>
      <c r="HZ23" s="90"/>
      <c r="IA23" s="90"/>
      <c r="IB23" s="90"/>
      <c r="IC23" s="90"/>
      <c r="ID23" s="90"/>
      <c r="IE23" s="90"/>
      <c r="IF23" s="90"/>
      <c r="IG23" s="90"/>
      <c r="IH23" s="90"/>
      <c r="II23" s="90"/>
      <c r="IJ23" s="90"/>
      <c r="IK23" s="90"/>
      <c r="IL23" s="90"/>
      <c r="IM23" s="90"/>
      <c r="IN23" s="90"/>
      <c r="IO23" s="90"/>
      <c r="IP23" s="90"/>
      <c r="IQ23" s="90"/>
      <c r="IR23" s="90"/>
      <c r="IS23" s="90"/>
      <c r="IT23" s="90"/>
    </row>
    <row r="24" spans="1:254" x14ac:dyDescent="0.2">
      <c r="A24" s="51">
        <v>18</v>
      </c>
      <c r="B24" s="114" t="s">
        <v>82</v>
      </c>
      <c r="C24" s="123">
        <v>1984</v>
      </c>
      <c r="D24" s="124">
        <v>5</v>
      </c>
      <c r="E24" s="126" t="s">
        <v>91</v>
      </c>
      <c r="F24" s="117">
        <v>1832.8</v>
      </c>
      <c r="G24" s="117">
        <v>0</v>
      </c>
      <c r="H24" s="117">
        <v>155</v>
      </c>
      <c r="I24" s="113"/>
      <c r="J24" s="109"/>
      <c r="K24" s="109"/>
      <c r="L24" s="115">
        <v>55.78</v>
      </c>
      <c r="M24" s="122">
        <v>61.09</v>
      </c>
      <c r="N24" s="122">
        <v>55.76</v>
      </c>
      <c r="O24" s="131">
        <v>40.869999999999997</v>
      </c>
      <c r="P24" s="122">
        <v>25.91</v>
      </c>
      <c r="Q24" s="109">
        <v>30.99</v>
      </c>
      <c r="R24" s="122">
        <v>11.91</v>
      </c>
      <c r="S24" s="26">
        <f>I24+J24+K24+L24</f>
        <v>55.78</v>
      </c>
      <c r="T24" s="26">
        <f>M24+N24+O24+P24+Q24+R24</f>
        <v>226.53</v>
      </c>
      <c r="U24" s="15">
        <f>S24+T24</f>
        <v>282.31</v>
      </c>
      <c r="V24" s="118">
        <f>0.0284*F24*12</f>
        <v>624.61824000000001</v>
      </c>
      <c r="W24" s="27">
        <f>1-(U24/V24)</f>
        <v>0.54802792822700797</v>
      </c>
      <c r="X24" s="15">
        <f>(U24/9)</f>
        <v>31.367777777777778</v>
      </c>
    </row>
    <row r="25" spans="1:254" x14ac:dyDescent="0.2">
      <c r="A25" s="51">
        <v>19</v>
      </c>
      <c r="B25" s="114" t="s">
        <v>83</v>
      </c>
      <c r="C25" s="117">
        <v>2014</v>
      </c>
      <c r="D25" s="117">
        <v>3</v>
      </c>
      <c r="E25" s="125" t="s">
        <v>14</v>
      </c>
      <c r="F25" s="117">
        <v>1736.6</v>
      </c>
      <c r="G25" s="117">
        <v>0</v>
      </c>
      <c r="H25" s="117">
        <v>183.1</v>
      </c>
      <c r="I25" s="113"/>
      <c r="J25" s="109"/>
      <c r="K25" s="109"/>
      <c r="L25" s="115">
        <v>41.15</v>
      </c>
      <c r="M25" s="122">
        <v>45.24</v>
      </c>
      <c r="N25" s="122">
        <v>42.69</v>
      </c>
      <c r="O25" s="131">
        <v>29.94</v>
      </c>
      <c r="P25" s="122">
        <v>22.39</v>
      </c>
      <c r="Q25" s="109">
        <v>18.190000000000001</v>
      </c>
      <c r="R25" s="122">
        <v>6.1</v>
      </c>
      <c r="S25" s="26">
        <f>I25+J25+K25+L25</f>
        <v>41.15</v>
      </c>
      <c r="T25" s="26">
        <f>M25+N25+O25+P25+Q25+R25</f>
        <v>164.54999999999998</v>
      </c>
      <c r="U25" s="15">
        <f>S25+T25</f>
        <v>205.7</v>
      </c>
      <c r="V25" s="118">
        <f>0.0221*F25*12</f>
        <v>460.54632000000004</v>
      </c>
      <c r="W25" s="27">
        <f>1-(U25/V25)</f>
        <v>0.55335654402797108</v>
      </c>
      <c r="X25" s="15">
        <f>(U25/9)</f>
        <v>22.855555555555554</v>
      </c>
    </row>
    <row r="26" spans="1:254" x14ac:dyDescent="0.2">
      <c r="A26" s="51">
        <v>20</v>
      </c>
      <c r="B26" s="114" t="s">
        <v>84</v>
      </c>
      <c r="C26" s="117">
        <v>2013</v>
      </c>
      <c r="D26" s="117">
        <v>3</v>
      </c>
      <c r="E26" s="126" t="s">
        <v>92</v>
      </c>
      <c r="F26" s="117">
        <v>1626.3</v>
      </c>
      <c r="G26" s="117">
        <v>0</v>
      </c>
      <c r="H26" s="117">
        <v>186.3</v>
      </c>
      <c r="I26" s="113"/>
      <c r="J26" s="109"/>
      <c r="K26" s="109"/>
      <c r="L26" s="115">
        <v>42.262</v>
      </c>
      <c r="M26" s="122">
        <v>43.287999999999997</v>
      </c>
      <c r="N26" s="122">
        <v>42.220999999999997</v>
      </c>
      <c r="O26" s="131">
        <v>29.981999999999999</v>
      </c>
      <c r="P26" s="122">
        <v>22.486000000000001</v>
      </c>
      <c r="Q26" s="109">
        <v>18.77</v>
      </c>
      <c r="R26" s="122">
        <v>6.37</v>
      </c>
      <c r="S26" s="26">
        <f>I26+J26+K26+L26</f>
        <v>42.262</v>
      </c>
      <c r="T26" s="26">
        <f>M26+N26+O26+P26+Q26+R26</f>
        <v>163.11699999999999</v>
      </c>
      <c r="U26" s="15">
        <f>S26+T26</f>
        <v>205.37899999999999</v>
      </c>
      <c r="V26" s="118">
        <f>0.0222*F26*12</f>
        <v>433.24631999999997</v>
      </c>
      <c r="W26" s="27">
        <f>1-(U26/V26)</f>
        <v>0.52595327295567107</v>
      </c>
      <c r="X26" s="15">
        <f>(U26/9)</f>
        <v>22.819888888888887</v>
      </c>
    </row>
    <row r="27" spans="1:254" x14ac:dyDescent="0.2">
      <c r="A27" s="51">
        <v>21</v>
      </c>
      <c r="B27" s="114" t="s">
        <v>85</v>
      </c>
      <c r="C27" s="117">
        <v>1997</v>
      </c>
      <c r="D27" s="117">
        <v>4</v>
      </c>
      <c r="E27" s="126" t="s">
        <v>92</v>
      </c>
      <c r="F27" s="117">
        <v>1585.8</v>
      </c>
      <c r="G27" s="117">
        <v>0</v>
      </c>
      <c r="H27" s="117">
        <v>130.5</v>
      </c>
      <c r="I27" s="113"/>
      <c r="J27" s="109"/>
      <c r="K27" s="109"/>
      <c r="L27" s="115">
        <v>43.21</v>
      </c>
      <c r="M27" s="122">
        <v>48.878999999999998</v>
      </c>
      <c r="N27" s="122">
        <v>34.953000000000003</v>
      </c>
      <c r="O27" s="131">
        <v>26.02</v>
      </c>
      <c r="P27" s="122">
        <v>16.59</v>
      </c>
      <c r="Q27" s="109">
        <v>14.19</v>
      </c>
      <c r="R27" s="122">
        <v>4.5599999999999996</v>
      </c>
      <c r="S27" s="26">
        <f>I27+J27+K27+L27</f>
        <v>43.21</v>
      </c>
      <c r="T27" s="26">
        <f>M27+N27+O27+P27+Q27+R27</f>
        <v>145.19200000000001</v>
      </c>
      <c r="U27" s="15">
        <f>S27+T27</f>
        <v>188.40200000000002</v>
      </c>
      <c r="V27" s="118">
        <f>0.0329*F27*12</f>
        <v>626.0738399999999</v>
      </c>
      <c r="W27" s="27">
        <f>1-(U27/V27)</f>
        <v>0.69907383448572125</v>
      </c>
      <c r="X27" s="15">
        <f>(U27/9)</f>
        <v>20.933555555555557</v>
      </c>
    </row>
    <row r="28" spans="1:254" x14ac:dyDescent="0.2">
      <c r="A28" s="51">
        <v>22</v>
      </c>
      <c r="B28" s="16" t="s">
        <v>20</v>
      </c>
      <c r="C28" s="17">
        <v>2014</v>
      </c>
      <c r="D28" s="17">
        <v>5</v>
      </c>
      <c r="E28" s="17" t="s">
        <v>14</v>
      </c>
      <c r="F28" s="28">
        <v>3143.1</v>
      </c>
      <c r="G28" s="19"/>
      <c r="H28" s="20">
        <v>292</v>
      </c>
      <c r="I28" s="21">
        <v>6.1749999999999998</v>
      </c>
      <c r="J28" s="22">
        <v>26.265999999999998</v>
      </c>
      <c r="K28" s="23">
        <v>55.326999999999998</v>
      </c>
      <c r="L28" s="23">
        <v>82.350999999999999</v>
      </c>
      <c r="M28" s="83">
        <v>66.394000000000005</v>
      </c>
      <c r="N28" s="24">
        <v>72.322999999999993</v>
      </c>
      <c r="O28" s="130">
        <v>59.515999999999998</v>
      </c>
      <c r="P28" s="23">
        <v>46.296999999999997</v>
      </c>
      <c r="Q28" s="23">
        <v>39.973999999999997</v>
      </c>
      <c r="R28" s="25">
        <v>14.601000000000001</v>
      </c>
      <c r="S28" s="26">
        <f t="shared" si="3"/>
        <v>170.119</v>
      </c>
      <c r="T28" s="26">
        <f t="shared" si="4"/>
        <v>299.10499999999996</v>
      </c>
      <c r="U28" s="15">
        <f t="shared" si="0"/>
        <v>469.22399999999993</v>
      </c>
      <c r="V28" s="29">
        <v>539.29999999999995</v>
      </c>
      <c r="W28" s="27">
        <f t="shared" si="1"/>
        <v>0.12993880956795856</v>
      </c>
      <c r="X28" s="15">
        <f t="shared" si="2"/>
        <v>52.135999999999996</v>
      </c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</row>
    <row r="29" spans="1:254" x14ac:dyDescent="0.2">
      <c r="A29" s="51">
        <v>23</v>
      </c>
      <c r="B29" s="41" t="s">
        <v>21</v>
      </c>
      <c r="C29" s="17">
        <v>2012</v>
      </c>
      <c r="D29" s="17">
        <v>5</v>
      </c>
      <c r="E29" s="17" t="s">
        <v>22</v>
      </c>
      <c r="F29" s="18">
        <v>1619</v>
      </c>
      <c r="G29" s="40"/>
      <c r="H29" s="32">
        <v>127.9</v>
      </c>
      <c r="I29" s="21">
        <v>2.5499999999999998</v>
      </c>
      <c r="J29" s="22">
        <v>13.145</v>
      </c>
      <c r="K29" s="23">
        <v>26.652999999999999</v>
      </c>
      <c r="L29" s="23">
        <v>39.579000000000001</v>
      </c>
      <c r="M29" s="83">
        <v>42.731999999999999</v>
      </c>
      <c r="N29" s="24">
        <v>40.063000000000002</v>
      </c>
      <c r="O29" s="130">
        <v>27.867000000000001</v>
      </c>
      <c r="P29" s="23">
        <v>21.609000000000002</v>
      </c>
      <c r="Q29" s="23">
        <v>19.21</v>
      </c>
      <c r="R29" s="25">
        <v>6.99</v>
      </c>
      <c r="S29" s="26">
        <f t="shared" si="3"/>
        <v>81.926999999999992</v>
      </c>
      <c r="T29" s="26">
        <f t="shared" si="4"/>
        <v>158.47100000000003</v>
      </c>
      <c r="U29" s="15">
        <f t="shared" si="0"/>
        <v>240.39800000000002</v>
      </c>
      <c r="V29" s="29">
        <v>277.82</v>
      </c>
      <c r="W29" s="27">
        <f t="shared" si="1"/>
        <v>0.13469872579367925</v>
      </c>
      <c r="X29" s="15">
        <f t="shared" si="2"/>
        <v>26.710888888888892</v>
      </c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</row>
    <row r="30" spans="1:254" x14ac:dyDescent="0.2">
      <c r="A30" s="51">
        <v>24</v>
      </c>
      <c r="B30" s="41" t="s">
        <v>23</v>
      </c>
      <c r="C30" s="17">
        <v>2014</v>
      </c>
      <c r="D30" s="17">
        <v>5</v>
      </c>
      <c r="E30" s="17" t="s">
        <v>14</v>
      </c>
      <c r="F30" s="18">
        <v>3203.26</v>
      </c>
      <c r="G30" s="40"/>
      <c r="H30" s="32">
        <v>318.39999999999998</v>
      </c>
      <c r="I30" s="21">
        <v>3.23</v>
      </c>
      <c r="J30" s="22">
        <v>24.231999999999999</v>
      </c>
      <c r="K30" s="23">
        <v>52.63</v>
      </c>
      <c r="L30" s="23">
        <v>84.921000000000006</v>
      </c>
      <c r="M30" s="83">
        <v>88.63</v>
      </c>
      <c r="N30" s="24">
        <v>81.12</v>
      </c>
      <c r="O30" s="130">
        <v>56.73</v>
      </c>
      <c r="P30" s="23">
        <v>42.46</v>
      </c>
      <c r="Q30" s="23">
        <v>38.01</v>
      </c>
      <c r="R30" s="25">
        <v>13.58</v>
      </c>
      <c r="S30" s="26">
        <f t="shared" si="3"/>
        <v>165.01300000000001</v>
      </c>
      <c r="T30" s="26">
        <f t="shared" si="4"/>
        <v>320.52999999999997</v>
      </c>
      <c r="U30" s="15">
        <f t="shared" si="0"/>
        <v>485.54300000000001</v>
      </c>
      <c r="V30" s="29">
        <v>549.5</v>
      </c>
      <c r="W30" s="27">
        <f t="shared" si="1"/>
        <v>0.11639126478616924</v>
      </c>
      <c r="X30" s="15">
        <f t="shared" si="2"/>
        <v>53.949222222222225</v>
      </c>
      <c r="Y30" s="137"/>
      <c r="Z30" s="138"/>
      <c r="AA30" s="138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</row>
    <row r="31" spans="1:254" x14ac:dyDescent="0.2">
      <c r="A31" s="51">
        <v>25</v>
      </c>
      <c r="B31" s="41" t="s">
        <v>42</v>
      </c>
      <c r="C31" s="17">
        <v>2015</v>
      </c>
      <c r="D31" s="17">
        <v>8</v>
      </c>
      <c r="E31" s="17" t="s">
        <v>14</v>
      </c>
      <c r="F31" s="18">
        <v>1372.9</v>
      </c>
      <c r="G31" s="40">
        <v>635.5</v>
      </c>
      <c r="H31" s="32">
        <v>336.4</v>
      </c>
      <c r="I31" s="21">
        <v>3.25</v>
      </c>
      <c r="J31" s="22">
        <v>13.99</v>
      </c>
      <c r="K31" s="23">
        <v>32.33</v>
      </c>
      <c r="L31" s="23">
        <v>52.14</v>
      </c>
      <c r="M31" s="83">
        <v>56.6</v>
      </c>
      <c r="N31" s="24">
        <v>52.39</v>
      </c>
      <c r="O31" s="130">
        <v>35.549999999999997</v>
      </c>
      <c r="P31" s="23">
        <v>27.08</v>
      </c>
      <c r="Q31" s="23">
        <v>23.86</v>
      </c>
      <c r="R31" s="25">
        <v>8.14</v>
      </c>
      <c r="S31" s="26">
        <f t="shared" si="3"/>
        <v>101.71000000000001</v>
      </c>
      <c r="T31" s="26">
        <f t="shared" si="4"/>
        <v>203.62</v>
      </c>
      <c r="U31" s="15">
        <f t="shared" si="0"/>
        <v>305.33000000000004</v>
      </c>
      <c r="V31" s="29">
        <v>306.08</v>
      </c>
      <c r="W31" s="27">
        <f t="shared" si="1"/>
        <v>2.4503397804493954E-3</v>
      </c>
      <c r="X31" s="15">
        <f t="shared" si="2"/>
        <v>33.925555555555562</v>
      </c>
      <c r="Y31" s="58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57"/>
      <c r="BO31" s="57"/>
      <c r="BP31" s="57"/>
      <c r="BQ31" s="57"/>
      <c r="BR31" s="57"/>
      <c r="BS31" s="57"/>
      <c r="BT31" s="57"/>
      <c r="BU31" s="57"/>
      <c r="BV31" s="57"/>
      <c r="BW31" s="57"/>
      <c r="BX31" s="57"/>
      <c r="BY31" s="57"/>
      <c r="BZ31" s="57"/>
      <c r="CA31" s="57"/>
      <c r="CB31" s="57"/>
      <c r="CC31" s="57"/>
      <c r="CD31" s="57"/>
      <c r="CE31" s="57"/>
      <c r="CF31" s="57"/>
      <c r="CG31" s="57"/>
      <c r="CH31" s="57"/>
      <c r="CI31" s="57"/>
      <c r="CJ31" s="57"/>
      <c r="CK31" s="57"/>
      <c r="CL31" s="57"/>
      <c r="CM31" s="57"/>
      <c r="CN31" s="57"/>
      <c r="CO31" s="57"/>
      <c r="CP31" s="57"/>
      <c r="CQ31" s="57"/>
      <c r="CR31" s="57"/>
      <c r="CS31" s="57"/>
      <c r="CT31" s="57"/>
      <c r="CU31" s="57"/>
      <c r="CV31" s="57"/>
      <c r="CW31" s="57"/>
      <c r="CX31" s="57"/>
      <c r="CY31" s="57"/>
      <c r="CZ31" s="57"/>
      <c r="DA31" s="57"/>
      <c r="DB31" s="57"/>
      <c r="DC31" s="57"/>
      <c r="DD31" s="57"/>
      <c r="DE31" s="57"/>
      <c r="DF31" s="57"/>
      <c r="DG31" s="57"/>
      <c r="DH31" s="57"/>
      <c r="DI31" s="57"/>
      <c r="DJ31" s="57"/>
      <c r="DK31" s="57"/>
      <c r="DL31" s="57"/>
      <c r="DM31" s="57"/>
      <c r="DN31" s="57"/>
      <c r="DO31" s="57"/>
      <c r="DP31" s="57"/>
      <c r="DQ31" s="57"/>
      <c r="DR31" s="57"/>
      <c r="DS31" s="57"/>
      <c r="DT31" s="57"/>
      <c r="DU31" s="57"/>
      <c r="DV31" s="57"/>
      <c r="DW31" s="57"/>
      <c r="DX31" s="57"/>
      <c r="DY31" s="57"/>
      <c r="DZ31" s="57"/>
      <c r="EA31" s="57"/>
      <c r="EB31" s="57"/>
      <c r="EC31" s="57"/>
      <c r="ED31" s="57"/>
      <c r="EE31" s="57"/>
      <c r="EF31" s="57"/>
      <c r="EG31" s="57"/>
      <c r="EH31" s="57"/>
      <c r="EI31" s="57"/>
      <c r="EJ31" s="57"/>
      <c r="EK31" s="57"/>
      <c r="EL31" s="57"/>
      <c r="EM31" s="57"/>
      <c r="EN31" s="57"/>
      <c r="EO31" s="57"/>
      <c r="EP31" s="57"/>
      <c r="EQ31" s="57"/>
      <c r="ER31" s="57"/>
      <c r="ES31" s="57"/>
      <c r="ET31" s="57"/>
      <c r="EU31" s="57"/>
      <c r="EV31" s="57"/>
      <c r="EW31" s="57"/>
      <c r="EX31" s="57"/>
      <c r="EY31" s="57"/>
      <c r="EZ31" s="57"/>
      <c r="FA31" s="57"/>
      <c r="FB31" s="57"/>
      <c r="FC31" s="57"/>
      <c r="FD31" s="57"/>
      <c r="FE31" s="57"/>
      <c r="FF31" s="57"/>
      <c r="FG31" s="57"/>
      <c r="FH31" s="57"/>
      <c r="FI31" s="57"/>
      <c r="FJ31" s="57"/>
      <c r="FK31" s="57"/>
      <c r="FL31" s="57"/>
      <c r="FM31" s="57"/>
      <c r="FN31" s="57"/>
      <c r="FO31" s="57"/>
      <c r="FP31" s="57"/>
      <c r="FQ31" s="57"/>
      <c r="FR31" s="57"/>
      <c r="FS31" s="57"/>
      <c r="FT31" s="57"/>
      <c r="FU31" s="57"/>
      <c r="FV31" s="57"/>
      <c r="FW31" s="57"/>
      <c r="FX31" s="57"/>
      <c r="FY31" s="57"/>
      <c r="FZ31" s="57"/>
      <c r="GA31" s="57"/>
      <c r="GB31" s="57"/>
      <c r="GC31" s="57"/>
      <c r="GD31" s="57"/>
      <c r="GE31" s="57"/>
      <c r="GF31" s="57"/>
      <c r="GG31" s="57"/>
      <c r="GH31" s="57"/>
      <c r="GI31" s="57"/>
      <c r="GJ31" s="57"/>
      <c r="GK31" s="57"/>
      <c r="GL31" s="57"/>
      <c r="GM31" s="57"/>
      <c r="GN31" s="57"/>
      <c r="GO31" s="57"/>
      <c r="GP31" s="57"/>
      <c r="GQ31" s="57"/>
      <c r="GR31" s="57"/>
      <c r="GS31" s="57"/>
      <c r="GT31" s="57"/>
      <c r="GU31" s="57"/>
      <c r="GV31" s="57"/>
      <c r="GW31" s="57"/>
      <c r="GX31" s="57"/>
      <c r="GY31" s="57"/>
      <c r="GZ31" s="57"/>
      <c r="HA31" s="57"/>
      <c r="HB31" s="57"/>
      <c r="HC31" s="57"/>
      <c r="HD31" s="57"/>
      <c r="HE31" s="57"/>
      <c r="HF31" s="57"/>
      <c r="HG31" s="57"/>
      <c r="HH31" s="57"/>
      <c r="HI31" s="57"/>
      <c r="HJ31" s="57"/>
      <c r="HK31" s="57"/>
      <c r="HL31" s="57"/>
      <c r="HM31" s="57"/>
      <c r="HN31" s="57"/>
      <c r="HO31" s="57"/>
      <c r="HP31" s="57"/>
      <c r="HQ31" s="57"/>
      <c r="HR31" s="57"/>
      <c r="HS31" s="57"/>
      <c r="HT31" s="57"/>
      <c r="HU31" s="57"/>
      <c r="HV31" s="57"/>
      <c r="HW31" s="57"/>
      <c r="HX31" s="57"/>
      <c r="HY31" s="57"/>
      <c r="HZ31" s="57"/>
      <c r="IA31" s="57"/>
      <c r="IB31" s="57"/>
      <c r="IC31" s="57"/>
      <c r="ID31" s="57"/>
      <c r="IE31" s="57"/>
      <c r="IF31" s="57"/>
      <c r="IG31" s="57"/>
      <c r="IH31" s="57"/>
      <c r="II31" s="57"/>
      <c r="IJ31" s="57"/>
      <c r="IK31" s="57"/>
      <c r="IL31" s="57"/>
      <c r="IM31" s="57"/>
      <c r="IN31" s="57"/>
      <c r="IO31" s="57"/>
      <c r="IP31" s="57"/>
      <c r="IQ31" s="57"/>
      <c r="IR31" s="57"/>
      <c r="IS31" s="57"/>
      <c r="IT31" s="57"/>
    </row>
    <row r="32" spans="1:254" ht="12" customHeight="1" x14ac:dyDescent="0.2">
      <c r="A32" s="51">
        <v>26</v>
      </c>
      <c r="B32" s="16" t="s">
        <v>24</v>
      </c>
      <c r="C32" s="17">
        <v>2011</v>
      </c>
      <c r="D32" s="17">
        <v>5</v>
      </c>
      <c r="E32" s="17" t="s">
        <v>14</v>
      </c>
      <c r="F32" s="18">
        <v>2652.9</v>
      </c>
      <c r="G32" s="40"/>
      <c r="H32" s="20">
        <v>287</v>
      </c>
      <c r="I32" s="21">
        <v>3.57</v>
      </c>
      <c r="J32" s="22">
        <v>25.84</v>
      </c>
      <c r="K32" s="23">
        <v>49.7</v>
      </c>
      <c r="L32" s="23">
        <v>73.95</v>
      </c>
      <c r="M32" s="83">
        <v>78.75</v>
      </c>
      <c r="N32" s="24">
        <v>73.45</v>
      </c>
      <c r="O32" s="130">
        <v>52.74</v>
      </c>
      <c r="P32" s="23">
        <v>40.43</v>
      </c>
      <c r="Q32" s="23">
        <v>36</v>
      </c>
      <c r="R32" s="25">
        <v>13.41</v>
      </c>
      <c r="S32" s="26">
        <f t="shared" si="3"/>
        <v>153.06</v>
      </c>
      <c r="T32" s="26">
        <f t="shared" si="4"/>
        <v>294.78000000000003</v>
      </c>
      <c r="U32" s="15">
        <f t="shared" si="0"/>
        <v>447.84000000000003</v>
      </c>
      <c r="V32" s="29">
        <v>455.24</v>
      </c>
      <c r="W32" s="27">
        <f t="shared" si="1"/>
        <v>1.6255162112292387E-2</v>
      </c>
      <c r="X32" s="15">
        <f t="shared" si="2"/>
        <v>49.760000000000005</v>
      </c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</row>
    <row r="33" spans="1:254" ht="12" customHeight="1" x14ac:dyDescent="0.2">
      <c r="A33" s="51">
        <v>27</v>
      </c>
      <c r="B33" s="16" t="s">
        <v>95</v>
      </c>
      <c r="C33" s="17">
        <v>2020</v>
      </c>
      <c r="D33" s="17">
        <v>4</v>
      </c>
      <c r="E33" s="17" t="s">
        <v>14</v>
      </c>
      <c r="F33" s="42">
        <v>3213.3</v>
      </c>
      <c r="G33" s="40"/>
      <c r="H33" s="37">
        <v>404.5</v>
      </c>
      <c r="I33" s="21"/>
      <c r="J33" s="22"/>
      <c r="K33" s="23"/>
      <c r="L33" s="23"/>
      <c r="M33" s="83"/>
      <c r="N33" s="24">
        <v>76.290000000000006</v>
      </c>
      <c r="O33" s="130">
        <v>51.45</v>
      </c>
      <c r="P33" s="23">
        <v>37.340000000000003</v>
      </c>
      <c r="Q33" s="23">
        <v>30.56</v>
      </c>
      <c r="R33" s="25">
        <v>10.46</v>
      </c>
      <c r="S33" s="26">
        <f t="shared" ref="S33" si="13">I33+J33+K33+L33</f>
        <v>0</v>
      </c>
      <c r="T33" s="26">
        <f t="shared" ref="T33" si="14">M33+N33+O33+P33+Q33+R33</f>
        <v>206.10000000000002</v>
      </c>
      <c r="U33" s="15">
        <f t="shared" ref="U33" si="15">S33+T33</f>
        <v>206.10000000000002</v>
      </c>
      <c r="V33" s="29">
        <v>821.32</v>
      </c>
      <c r="W33" s="27">
        <f t="shared" ref="W33" si="16">1-(U33/V33)</f>
        <v>0.74906248478059712</v>
      </c>
      <c r="X33" s="15">
        <f t="shared" ref="X33" si="17">(U33/9)</f>
        <v>22.900000000000002</v>
      </c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128"/>
      <c r="BL33" s="128"/>
      <c r="BM33" s="128"/>
      <c r="BN33" s="128"/>
      <c r="BO33" s="128"/>
      <c r="BP33" s="128"/>
      <c r="BQ33" s="128"/>
      <c r="BR33" s="128"/>
      <c r="BS33" s="128"/>
      <c r="BT33" s="128"/>
      <c r="BU33" s="128"/>
      <c r="BV33" s="128"/>
      <c r="BW33" s="128"/>
      <c r="BX33" s="128"/>
      <c r="BY33" s="128"/>
      <c r="BZ33" s="128"/>
      <c r="CA33" s="128"/>
      <c r="CB33" s="128"/>
      <c r="CC33" s="128"/>
      <c r="CD33" s="128"/>
      <c r="CE33" s="128"/>
      <c r="CF33" s="128"/>
      <c r="CG33" s="128"/>
      <c r="CH33" s="128"/>
      <c r="CI33" s="128"/>
      <c r="CJ33" s="128"/>
      <c r="CK33" s="128"/>
      <c r="CL33" s="128"/>
      <c r="CM33" s="128"/>
      <c r="CN33" s="128"/>
      <c r="CO33" s="128"/>
      <c r="CP33" s="128"/>
      <c r="CQ33" s="128"/>
      <c r="CR33" s="128"/>
      <c r="CS33" s="128"/>
      <c r="CT33" s="128"/>
      <c r="CU33" s="128"/>
      <c r="CV33" s="128"/>
      <c r="CW33" s="128"/>
      <c r="CX33" s="128"/>
      <c r="CY33" s="128"/>
      <c r="CZ33" s="128"/>
      <c r="DA33" s="128"/>
      <c r="DB33" s="128"/>
      <c r="DC33" s="128"/>
      <c r="DD33" s="128"/>
      <c r="DE33" s="128"/>
      <c r="DF33" s="128"/>
      <c r="DG33" s="128"/>
      <c r="DH33" s="128"/>
      <c r="DI33" s="128"/>
      <c r="DJ33" s="128"/>
      <c r="DK33" s="128"/>
      <c r="DL33" s="128"/>
      <c r="DM33" s="128"/>
      <c r="DN33" s="128"/>
      <c r="DO33" s="128"/>
      <c r="DP33" s="128"/>
      <c r="DQ33" s="128"/>
      <c r="DR33" s="128"/>
      <c r="DS33" s="128"/>
      <c r="DT33" s="128"/>
      <c r="DU33" s="128"/>
      <c r="DV33" s="128"/>
      <c r="DW33" s="128"/>
      <c r="DX33" s="128"/>
      <c r="DY33" s="128"/>
      <c r="DZ33" s="128"/>
      <c r="EA33" s="128"/>
      <c r="EB33" s="128"/>
      <c r="EC33" s="128"/>
      <c r="ED33" s="128"/>
      <c r="EE33" s="128"/>
      <c r="EF33" s="128"/>
      <c r="EG33" s="128"/>
      <c r="EH33" s="128"/>
      <c r="EI33" s="128"/>
      <c r="EJ33" s="128"/>
      <c r="EK33" s="128"/>
      <c r="EL33" s="128"/>
      <c r="EM33" s="128"/>
      <c r="EN33" s="128"/>
      <c r="EO33" s="128"/>
      <c r="EP33" s="128"/>
      <c r="EQ33" s="128"/>
      <c r="ER33" s="128"/>
      <c r="ES33" s="128"/>
      <c r="ET33" s="128"/>
      <c r="EU33" s="128"/>
      <c r="EV33" s="128"/>
      <c r="EW33" s="128"/>
      <c r="EX33" s="128"/>
      <c r="EY33" s="128"/>
      <c r="EZ33" s="128"/>
      <c r="FA33" s="128"/>
      <c r="FB33" s="128"/>
      <c r="FC33" s="128"/>
      <c r="FD33" s="128"/>
      <c r="FE33" s="128"/>
      <c r="FF33" s="128"/>
      <c r="FG33" s="128"/>
      <c r="FH33" s="128"/>
      <c r="FI33" s="128"/>
      <c r="FJ33" s="128"/>
      <c r="FK33" s="128"/>
      <c r="FL33" s="128"/>
      <c r="FM33" s="128"/>
      <c r="FN33" s="128"/>
      <c r="FO33" s="128"/>
      <c r="FP33" s="128"/>
      <c r="FQ33" s="128"/>
      <c r="FR33" s="128"/>
      <c r="FS33" s="128"/>
      <c r="FT33" s="128"/>
      <c r="FU33" s="128"/>
      <c r="FV33" s="128"/>
      <c r="FW33" s="128"/>
      <c r="FX33" s="128"/>
      <c r="FY33" s="128"/>
      <c r="FZ33" s="128"/>
      <c r="GA33" s="128"/>
      <c r="GB33" s="128"/>
      <c r="GC33" s="128"/>
      <c r="GD33" s="128"/>
      <c r="GE33" s="128"/>
      <c r="GF33" s="128"/>
      <c r="GG33" s="128"/>
      <c r="GH33" s="128"/>
      <c r="GI33" s="128"/>
      <c r="GJ33" s="128"/>
      <c r="GK33" s="128"/>
      <c r="GL33" s="128"/>
      <c r="GM33" s="128"/>
      <c r="GN33" s="128"/>
      <c r="GO33" s="128"/>
      <c r="GP33" s="128"/>
      <c r="GQ33" s="128"/>
      <c r="GR33" s="128"/>
      <c r="GS33" s="128"/>
      <c r="GT33" s="128"/>
      <c r="GU33" s="128"/>
      <c r="GV33" s="128"/>
      <c r="GW33" s="128"/>
      <c r="GX33" s="128"/>
      <c r="GY33" s="128"/>
      <c r="GZ33" s="128"/>
      <c r="HA33" s="128"/>
      <c r="HB33" s="128"/>
      <c r="HC33" s="128"/>
      <c r="HD33" s="128"/>
      <c r="HE33" s="128"/>
      <c r="HF33" s="128"/>
      <c r="HG33" s="128"/>
      <c r="HH33" s="128"/>
      <c r="HI33" s="128"/>
      <c r="HJ33" s="128"/>
      <c r="HK33" s="128"/>
      <c r="HL33" s="128"/>
      <c r="HM33" s="128"/>
      <c r="HN33" s="128"/>
      <c r="HO33" s="128"/>
      <c r="HP33" s="128"/>
      <c r="HQ33" s="128"/>
      <c r="HR33" s="128"/>
      <c r="HS33" s="128"/>
      <c r="HT33" s="128"/>
      <c r="HU33" s="128"/>
      <c r="HV33" s="128"/>
      <c r="HW33" s="128"/>
      <c r="HX33" s="128"/>
      <c r="HY33" s="128"/>
      <c r="HZ33" s="128"/>
      <c r="IA33" s="128"/>
      <c r="IB33" s="128"/>
      <c r="IC33" s="128"/>
      <c r="ID33" s="128"/>
      <c r="IE33" s="128"/>
      <c r="IF33" s="128"/>
      <c r="IG33" s="128"/>
      <c r="IH33" s="128"/>
      <c r="II33" s="128"/>
      <c r="IJ33" s="128"/>
      <c r="IK33" s="128"/>
      <c r="IL33" s="128"/>
      <c r="IM33" s="128"/>
      <c r="IN33" s="128"/>
      <c r="IO33" s="128"/>
      <c r="IP33" s="128"/>
      <c r="IQ33" s="128"/>
      <c r="IR33" s="128"/>
      <c r="IS33" s="128"/>
      <c r="IT33" s="128"/>
    </row>
    <row r="34" spans="1:254" ht="17.25" customHeight="1" x14ac:dyDescent="0.2">
      <c r="A34" s="51">
        <v>28</v>
      </c>
      <c r="B34" s="16" t="s">
        <v>55</v>
      </c>
      <c r="C34" s="17">
        <v>2018</v>
      </c>
      <c r="D34" s="17">
        <v>3</v>
      </c>
      <c r="E34" s="17" t="s">
        <v>14</v>
      </c>
      <c r="F34" s="42">
        <v>1810.8</v>
      </c>
      <c r="G34" s="40"/>
      <c r="H34" s="37">
        <v>242.3</v>
      </c>
      <c r="I34" s="21">
        <v>2.78</v>
      </c>
      <c r="J34" s="22">
        <v>12.71</v>
      </c>
      <c r="K34" s="23">
        <v>28.4</v>
      </c>
      <c r="L34" s="23">
        <v>42.64</v>
      </c>
      <c r="M34" s="83">
        <v>45.13</v>
      </c>
      <c r="N34" s="24">
        <v>41.37</v>
      </c>
      <c r="O34" s="130">
        <v>28.97</v>
      </c>
      <c r="P34" s="23">
        <v>21.84</v>
      </c>
      <c r="Q34" s="23">
        <v>18.829999999999998</v>
      </c>
      <c r="R34" s="25">
        <v>6.71</v>
      </c>
      <c r="S34" s="26">
        <f t="shared" si="3"/>
        <v>86.53</v>
      </c>
      <c r="T34" s="26">
        <f t="shared" si="4"/>
        <v>162.85</v>
      </c>
      <c r="U34" s="15">
        <f t="shared" si="0"/>
        <v>249.38</v>
      </c>
      <c r="V34" s="29">
        <v>356.01</v>
      </c>
      <c r="W34" s="27">
        <f t="shared" si="1"/>
        <v>0.29951405859385971</v>
      </c>
      <c r="X34" s="15">
        <f t="shared" si="2"/>
        <v>27.70888888888889</v>
      </c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7"/>
      <c r="BI34" s="77"/>
      <c r="BJ34" s="77"/>
      <c r="BK34" s="77"/>
      <c r="BL34" s="77"/>
      <c r="BM34" s="77"/>
      <c r="BN34" s="77"/>
      <c r="BO34" s="77"/>
      <c r="BP34" s="77"/>
      <c r="BQ34" s="77"/>
      <c r="BR34" s="77"/>
      <c r="BS34" s="77"/>
      <c r="BT34" s="77"/>
      <c r="BU34" s="77"/>
      <c r="BV34" s="77"/>
      <c r="BW34" s="77"/>
      <c r="BX34" s="77"/>
      <c r="BY34" s="77"/>
      <c r="BZ34" s="77"/>
      <c r="CA34" s="77"/>
      <c r="CB34" s="77"/>
      <c r="CC34" s="77"/>
      <c r="CD34" s="77"/>
      <c r="CE34" s="77"/>
      <c r="CF34" s="77"/>
      <c r="CG34" s="77"/>
      <c r="CH34" s="77"/>
      <c r="CI34" s="77"/>
      <c r="CJ34" s="77"/>
      <c r="CK34" s="77"/>
      <c r="CL34" s="77"/>
      <c r="CM34" s="77"/>
      <c r="CN34" s="77"/>
      <c r="CO34" s="77"/>
      <c r="CP34" s="77"/>
      <c r="CQ34" s="77"/>
      <c r="CR34" s="77"/>
      <c r="CS34" s="77"/>
      <c r="CT34" s="77"/>
      <c r="CU34" s="77"/>
      <c r="CV34" s="77"/>
      <c r="CW34" s="77"/>
      <c r="CX34" s="77"/>
      <c r="CY34" s="77"/>
      <c r="CZ34" s="77"/>
      <c r="DA34" s="77"/>
      <c r="DB34" s="77"/>
      <c r="DC34" s="77"/>
      <c r="DD34" s="77"/>
      <c r="DE34" s="77"/>
      <c r="DF34" s="77"/>
      <c r="DG34" s="77"/>
      <c r="DH34" s="77"/>
      <c r="DI34" s="77"/>
      <c r="DJ34" s="77"/>
      <c r="DK34" s="77"/>
      <c r="DL34" s="77"/>
      <c r="DM34" s="77"/>
      <c r="DN34" s="77"/>
      <c r="DO34" s="77"/>
      <c r="DP34" s="77"/>
      <c r="DQ34" s="77"/>
      <c r="DR34" s="77"/>
      <c r="DS34" s="77"/>
      <c r="DT34" s="77"/>
      <c r="DU34" s="77"/>
      <c r="DV34" s="77"/>
      <c r="DW34" s="77"/>
      <c r="DX34" s="77"/>
      <c r="DY34" s="77"/>
      <c r="DZ34" s="77"/>
      <c r="EA34" s="77"/>
      <c r="EB34" s="77"/>
      <c r="EC34" s="77"/>
      <c r="ED34" s="77"/>
      <c r="EE34" s="77"/>
      <c r="EF34" s="77"/>
      <c r="EG34" s="77"/>
      <c r="EH34" s="77"/>
      <c r="EI34" s="77"/>
      <c r="EJ34" s="77"/>
      <c r="EK34" s="77"/>
      <c r="EL34" s="77"/>
      <c r="EM34" s="77"/>
      <c r="EN34" s="77"/>
      <c r="EO34" s="77"/>
      <c r="EP34" s="77"/>
      <c r="EQ34" s="77"/>
      <c r="ER34" s="77"/>
      <c r="ES34" s="77"/>
      <c r="ET34" s="77"/>
      <c r="EU34" s="77"/>
      <c r="EV34" s="77"/>
      <c r="EW34" s="77"/>
      <c r="EX34" s="77"/>
      <c r="EY34" s="77"/>
      <c r="EZ34" s="77"/>
      <c r="FA34" s="77"/>
      <c r="FB34" s="77"/>
      <c r="FC34" s="77"/>
      <c r="FD34" s="77"/>
      <c r="FE34" s="77"/>
      <c r="FF34" s="77"/>
      <c r="FG34" s="77"/>
      <c r="FH34" s="77"/>
      <c r="FI34" s="77"/>
      <c r="FJ34" s="77"/>
      <c r="FK34" s="77"/>
      <c r="FL34" s="77"/>
      <c r="FM34" s="77"/>
      <c r="FN34" s="77"/>
      <c r="FO34" s="77"/>
      <c r="FP34" s="77"/>
      <c r="FQ34" s="77"/>
      <c r="FR34" s="77"/>
      <c r="FS34" s="77"/>
      <c r="FT34" s="77"/>
      <c r="FU34" s="77"/>
      <c r="FV34" s="77"/>
      <c r="FW34" s="77"/>
      <c r="FX34" s="77"/>
      <c r="FY34" s="77"/>
      <c r="FZ34" s="77"/>
      <c r="GA34" s="77"/>
      <c r="GB34" s="77"/>
      <c r="GC34" s="77"/>
      <c r="GD34" s="77"/>
      <c r="GE34" s="77"/>
      <c r="GF34" s="77"/>
      <c r="GG34" s="77"/>
      <c r="GH34" s="77"/>
      <c r="GI34" s="77"/>
      <c r="GJ34" s="77"/>
      <c r="GK34" s="77"/>
      <c r="GL34" s="77"/>
      <c r="GM34" s="77"/>
      <c r="GN34" s="77"/>
      <c r="GO34" s="77"/>
      <c r="GP34" s="77"/>
      <c r="GQ34" s="77"/>
      <c r="GR34" s="77"/>
      <c r="GS34" s="77"/>
      <c r="GT34" s="77"/>
      <c r="GU34" s="77"/>
      <c r="GV34" s="77"/>
      <c r="GW34" s="77"/>
      <c r="GX34" s="77"/>
      <c r="GY34" s="77"/>
      <c r="GZ34" s="77"/>
      <c r="HA34" s="77"/>
      <c r="HB34" s="77"/>
      <c r="HC34" s="77"/>
      <c r="HD34" s="77"/>
      <c r="HE34" s="77"/>
      <c r="HF34" s="77"/>
      <c r="HG34" s="77"/>
      <c r="HH34" s="77"/>
      <c r="HI34" s="77"/>
      <c r="HJ34" s="77"/>
      <c r="HK34" s="77"/>
      <c r="HL34" s="77"/>
      <c r="HM34" s="77"/>
      <c r="HN34" s="77"/>
      <c r="HO34" s="77"/>
      <c r="HP34" s="77"/>
      <c r="HQ34" s="77"/>
      <c r="HR34" s="77"/>
      <c r="HS34" s="77"/>
      <c r="HT34" s="77"/>
      <c r="HU34" s="77"/>
      <c r="HV34" s="77"/>
      <c r="HW34" s="77"/>
      <c r="HX34" s="77"/>
      <c r="HY34" s="77"/>
      <c r="HZ34" s="77"/>
      <c r="IA34" s="77"/>
      <c r="IB34" s="77"/>
      <c r="IC34" s="77"/>
      <c r="ID34" s="77"/>
      <c r="IE34" s="77"/>
      <c r="IF34" s="77"/>
      <c r="IG34" s="77"/>
      <c r="IH34" s="77"/>
      <c r="II34" s="77"/>
      <c r="IJ34" s="77"/>
      <c r="IK34" s="77"/>
      <c r="IL34" s="77"/>
      <c r="IM34" s="77"/>
      <c r="IN34" s="77"/>
      <c r="IO34" s="77"/>
      <c r="IP34" s="77"/>
      <c r="IQ34" s="77"/>
      <c r="IR34" s="77"/>
      <c r="IS34" s="77"/>
      <c r="IT34" s="77"/>
    </row>
    <row r="35" spans="1:254" ht="15.75" customHeight="1" x14ac:dyDescent="0.2">
      <c r="A35" s="51">
        <v>29</v>
      </c>
      <c r="B35" s="16" t="s">
        <v>56</v>
      </c>
      <c r="C35" s="17">
        <v>2018</v>
      </c>
      <c r="D35" s="17">
        <v>4</v>
      </c>
      <c r="E35" s="17" t="s">
        <v>14</v>
      </c>
      <c r="F35" s="42">
        <v>1199.7</v>
      </c>
      <c r="G35" s="40"/>
      <c r="H35" s="37">
        <v>148.5</v>
      </c>
      <c r="I35" s="21">
        <v>2</v>
      </c>
      <c r="J35" s="22">
        <v>8.66</v>
      </c>
      <c r="K35" s="23">
        <v>17.72</v>
      </c>
      <c r="L35" s="23">
        <v>28.13</v>
      </c>
      <c r="M35" s="83">
        <v>30.38</v>
      </c>
      <c r="N35" s="24">
        <v>28.41</v>
      </c>
      <c r="O35" s="130">
        <v>19.36</v>
      </c>
      <c r="P35" s="23">
        <v>14.84</v>
      </c>
      <c r="Q35" s="23">
        <v>13.13</v>
      </c>
      <c r="R35" s="25">
        <v>4.66</v>
      </c>
      <c r="S35" s="26">
        <f t="shared" si="3"/>
        <v>56.51</v>
      </c>
      <c r="T35" s="26">
        <f t="shared" si="4"/>
        <v>110.78</v>
      </c>
      <c r="U35" s="15">
        <f t="shared" si="0"/>
        <v>167.29</v>
      </c>
      <c r="V35" s="29">
        <v>206.16</v>
      </c>
      <c r="W35" s="27">
        <f t="shared" si="1"/>
        <v>0.18854287931703528</v>
      </c>
      <c r="X35" s="15">
        <f t="shared" si="2"/>
        <v>18.587777777777777</v>
      </c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77"/>
      <c r="BD35" s="77"/>
      <c r="BE35" s="77"/>
      <c r="BF35" s="77"/>
      <c r="BG35" s="77"/>
      <c r="BH35" s="77"/>
      <c r="BI35" s="77"/>
      <c r="BJ35" s="77"/>
      <c r="BK35" s="77"/>
      <c r="BL35" s="77"/>
      <c r="BM35" s="77"/>
      <c r="BN35" s="77"/>
      <c r="BO35" s="77"/>
      <c r="BP35" s="77"/>
      <c r="BQ35" s="77"/>
      <c r="BR35" s="77"/>
      <c r="BS35" s="77"/>
      <c r="BT35" s="77"/>
      <c r="BU35" s="77"/>
      <c r="BV35" s="77"/>
      <c r="BW35" s="77"/>
      <c r="BX35" s="77"/>
      <c r="BY35" s="77"/>
      <c r="BZ35" s="77"/>
      <c r="CA35" s="77"/>
      <c r="CB35" s="77"/>
      <c r="CC35" s="77"/>
      <c r="CD35" s="77"/>
      <c r="CE35" s="77"/>
      <c r="CF35" s="77"/>
      <c r="CG35" s="77"/>
      <c r="CH35" s="77"/>
      <c r="CI35" s="77"/>
      <c r="CJ35" s="77"/>
      <c r="CK35" s="77"/>
      <c r="CL35" s="77"/>
      <c r="CM35" s="77"/>
      <c r="CN35" s="77"/>
      <c r="CO35" s="77"/>
      <c r="CP35" s="77"/>
      <c r="CQ35" s="77"/>
      <c r="CR35" s="77"/>
      <c r="CS35" s="77"/>
      <c r="CT35" s="77"/>
      <c r="CU35" s="77"/>
      <c r="CV35" s="77"/>
      <c r="CW35" s="77"/>
      <c r="CX35" s="77"/>
      <c r="CY35" s="77"/>
      <c r="CZ35" s="77"/>
      <c r="DA35" s="77"/>
      <c r="DB35" s="77"/>
      <c r="DC35" s="77"/>
      <c r="DD35" s="77"/>
      <c r="DE35" s="77"/>
      <c r="DF35" s="77"/>
      <c r="DG35" s="77"/>
      <c r="DH35" s="77"/>
      <c r="DI35" s="77"/>
      <c r="DJ35" s="77"/>
      <c r="DK35" s="77"/>
      <c r="DL35" s="77"/>
      <c r="DM35" s="77"/>
      <c r="DN35" s="77"/>
      <c r="DO35" s="77"/>
      <c r="DP35" s="77"/>
      <c r="DQ35" s="77"/>
      <c r="DR35" s="77"/>
      <c r="DS35" s="77"/>
      <c r="DT35" s="77"/>
      <c r="DU35" s="77"/>
      <c r="DV35" s="77"/>
      <c r="DW35" s="77"/>
      <c r="DX35" s="77"/>
      <c r="DY35" s="77"/>
      <c r="DZ35" s="77"/>
      <c r="EA35" s="77"/>
      <c r="EB35" s="77"/>
      <c r="EC35" s="77"/>
      <c r="ED35" s="77"/>
      <c r="EE35" s="77"/>
      <c r="EF35" s="77"/>
      <c r="EG35" s="77"/>
      <c r="EH35" s="77"/>
      <c r="EI35" s="77"/>
      <c r="EJ35" s="77"/>
      <c r="EK35" s="77"/>
      <c r="EL35" s="77"/>
      <c r="EM35" s="77"/>
      <c r="EN35" s="77"/>
      <c r="EO35" s="77"/>
      <c r="EP35" s="77"/>
      <c r="EQ35" s="77"/>
      <c r="ER35" s="77"/>
      <c r="ES35" s="77"/>
      <c r="ET35" s="77"/>
      <c r="EU35" s="77"/>
      <c r="EV35" s="77"/>
      <c r="EW35" s="77"/>
      <c r="EX35" s="77"/>
      <c r="EY35" s="77"/>
      <c r="EZ35" s="77"/>
      <c r="FA35" s="77"/>
      <c r="FB35" s="77"/>
      <c r="FC35" s="77"/>
      <c r="FD35" s="77"/>
      <c r="FE35" s="77"/>
      <c r="FF35" s="77"/>
      <c r="FG35" s="77"/>
      <c r="FH35" s="77"/>
      <c r="FI35" s="77"/>
      <c r="FJ35" s="77"/>
      <c r="FK35" s="77"/>
      <c r="FL35" s="77"/>
      <c r="FM35" s="77"/>
      <c r="FN35" s="77"/>
      <c r="FO35" s="77"/>
      <c r="FP35" s="77"/>
      <c r="FQ35" s="77"/>
      <c r="FR35" s="77"/>
      <c r="FS35" s="77"/>
      <c r="FT35" s="77"/>
      <c r="FU35" s="77"/>
      <c r="FV35" s="77"/>
      <c r="FW35" s="77"/>
      <c r="FX35" s="77"/>
      <c r="FY35" s="77"/>
      <c r="FZ35" s="77"/>
      <c r="GA35" s="77"/>
      <c r="GB35" s="77"/>
      <c r="GC35" s="77"/>
      <c r="GD35" s="77"/>
      <c r="GE35" s="77"/>
      <c r="GF35" s="77"/>
      <c r="GG35" s="77"/>
      <c r="GH35" s="77"/>
      <c r="GI35" s="77"/>
      <c r="GJ35" s="77"/>
      <c r="GK35" s="77"/>
      <c r="GL35" s="77"/>
      <c r="GM35" s="77"/>
      <c r="GN35" s="77"/>
      <c r="GO35" s="77"/>
      <c r="GP35" s="77"/>
      <c r="GQ35" s="77"/>
      <c r="GR35" s="77"/>
      <c r="GS35" s="77"/>
      <c r="GT35" s="77"/>
      <c r="GU35" s="77"/>
      <c r="GV35" s="77"/>
      <c r="GW35" s="77"/>
      <c r="GX35" s="77"/>
      <c r="GY35" s="77"/>
      <c r="GZ35" s="77"/>
      <c r="HA35" s="77"/>
      <c r="HB35" s="77"/>
      <c r="HC35" s="77"/>
      <c r="HD35" s="77"/>
      <c r="HE35" s="77"/>
      <c r="HF35" s="77"/>
      <c r="HG35" s="77"/>
      <c r="HH35" s="77"/>
      <c r="HI35" s="77"/>
      <c r="HJ35" s="77"/>
      <c r="HK35" s="77"/>
      <c r="HL35" s="77"/>
      <c r="HM35" s="77"/>
      <c r="HN35" s="77"/>
      <c r="HO35" s="77"/>
      <c r="HP35" s="77"/>
      <c r="HQ35" s="77"/>
      <c r="HR35" s="77"/>
      <c r="HS35" s="77"/>
      <c r="HT35" s="77"/>
      <c r="HU35" s="77"/>
      <c r="HV35" s="77"/>
      <c r="HW35" s="77"/>
      <c r="HX35" s="77"/>
      <c r="HY35" s="77"/>
      <c r="HZ35" s="77"/>
      <c r="IA35" s="77"/>
      <c r="IB35" s="77"/>
      <c r="IC35" s="77"/>
      <c r="ID35" s="77"/>
      <c r="IE35" s="77"/>
      <c r="IF35" s="77"/>
      <c r="IG35" s="77"/>
      <c r="IH35" s="77"/>
      <c r="II35" s="77"/>
      <c r="IJ35" s="77"/>
      <c r="IK35" s="77"/>
      <c r="IL35" s="77"/>
      <c r="IM35" s="77"/>
      <c r="IN35" s="77"/>
      <c r="IO35" s="77"/>
      <c r="IP35" s="77"/>
      <c r="IQ35" s="77"/>
      <c r="IR35" s="77"/>
      <c r="IS35" s="77"/>
      <c r="IT35" s="77"/>
    </row>
    <row r="36" spans="1:254" x14ac:dyDescent="0.2">
      <c r="A36" s="51">
        <v>30</v>
      </c>
      <c r="B36" s="16" t="s">
        <v>43</v>
      </c>
      <c r="C36" s="17">
        <v>2007</v>
      </c>
      <c r="D36" s="17">
        <v>7</v>
      </c>
      <c r="E36" s="17" t="s">
        <v>44</v>
      </c>
      <c r="F36" s="42">
        <v>1735.2</v>
      </c>
      <c r="G36" s="40"/>
      <c r="H36" s="37">
        <v>222.4</v>
      </c>
      <c r="I36" s="21">
        <v>1.044</v>
      </c>
      <c r="J36" s="22">
        <v>11.51</v>
      </c>
      <c r="K36" s="23">
        <v>27.92</v>
      </c>
      <c r="L36" s="23">
        <v>46.22</v>
      </c>
      <c r="M36" s="83">
        <v>47.52</v>
      </c>
      <c r="N36" s="24">
        <v>44.42</v>
      </c>
      <c r="O36" s="130">
        <v>32.26</v>
      </c>
      <c r="P36" s="23">
        <v>25.29</v>
      </c>
      <c r="Q36" s="23">
        <v>19.46</v>
      </c>
      <c r="R36" s="25">
        <v>5.53</v>
      </c>
      <c r="S36" s="26">
        <f t="shared" si="3"/>
        <v>86.694000000000003</v>
      </c>
      <c r="T36" s="26">
        <f t="shared" si="4"/>
        <v>174.48</v>
      </c>
      <c r="U36" s="15">
        <f t="shared" si="0"/>
        <v>261.17399999999998</v>
      </c>
      <c r="V36" s="29">
        <v>274.86</v>
      </c>
      <c r="W36" s="27">
        <f t="shared" si="1"/>
        <v>4.9792621698319217E-2</v>
      </c>
      <c r="X36" s="15">
        <f t="shared" si="2"/>
        <v>29.019333333333332</v>
      </c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  <c r="BI36" s="57"/>
      <c r="BJ36" s="57"/>
      <c r="BK36" s="57"/>
      <c r="BL36" s="57"/>
      <c r="BM36" s="57"/>
      <c r="BN36" s="57"/>
      <c r="BO36" s="57"/>
      <c r="BP36" s="57"/>
      <c r="BQ36" s="57"/>
      <c r="BR36" s="57"/>
      <c r="BS36" s="57"/>
      <c r="BT36" s="57"/>
      <c r="BU36" s="57"/>
      <c r="BV36" s="57"/>
      <c r="BW36" s="57"/>
      <c r="BX36" s="57"/>
      <c r="BY36" s="57"/>
      <c r="BZ36" s="57"/>
      <c r="CA36" s="57"/>
      <c r="CB36" s="57"/>
      <c r="CC36" s="57"/>
      <c r="CD36" s="57"/>
      <c r="CE36" s="57"/>
      <c r="CF36" s="57"/>
      <c r="CG36" s="57"/>
      <c r="CH36" s="57"/>
      <c r="CI36" s="57"/>
      <c r="CJ36" s="57"/>
      <c r="CK36" s="57"/>
      <c r="CL36" s="57"/>
      <c r="CM36" s="57"/>
      <c r="CN36" s="57"/>
      <c r="CO36" s="57"/>
      <c r="CP36" s="57"/>
      <c r="CQ36" s="57"/>
      <c r="CR36" s="57"/>
      <c r="CS36" s="57"/>
      <c r="CT36" s="57"/>
      <c r="CU36" s="57"/>
      <c r="CV36" s="57"/>
      <c r="CW36" s="57"/>
      <c r="CX36" s="57"/>
      <c r="CY36" s="57"/>
      <c r="CZ36" s="57"/>
      <c r="DA36" s="57"/>
      <c r="DB36" s="57"/>
      <c r="DC36" s="57"/>
      <c r="DD36" s="57"/>
      <c r="DE36" s="57"/>
      <c r="DF36" s="57"/>
      <c r="DG36" s="57"/>
      <c r="DH36" s="57"/>
      <c r="DI36" s="57"/>
      <c r="DJ36" s="57"/>
      <c r="DK36" s="57"/>
      <c r="DL36" s="57"/>
      <c r="DM36" s="57"/>
      <c r="DN36" s="57"/>
      <c r="DO36" s="57"/>
      <c r="DP36" s="57"/>
      <c r="DQ36" s="57"/>
      <c r="DR36" s="57"/>
      <c r="DS36" s="57"/>
      <c r="DT36" s="57"/>
      <c r="DU36" s="57"/>
      <c r="DV36" s="57"/>
      <c r="DW36" s="57"/>
      <c r="DX36" s="57"/>
      <c r="DY36" s="57"/>
      <c r="DZ36" s="57"/>
      <c r="EA36" s="57"/>
      <c r="EB36" s="57"/>
      <c r="EC36" s="57"/>
      <c r="ED36" s="57"/>
      <c r="EE36" s="57"/>
      <c r="EF36" s="57"/>
      <c r="EG36" s="57"/>
      <c r="EH36" s="57"/>
      <c r="EI36" s="57"/>
      <c r="EJ36" s="57"/>
      <c r="EK36" s="57"/>
      <c r="EL36" s="57"/>
      <c r="EM36" s="57"/>
      <c r="EN36" s="57"/>
      <c r="EO36" s="57"/>
      <c r="EP36" s="57"/>
      <c r="EQ36" s="57"/>
      <c r="ER36" s="57"/>
      <c r="ES36" s="57"/>
      <c r="ET36" s="57"/>
      <c r="EU36" s="57"/>
      <c r="EV36" s="57"/>
      <c r="EW36" s="57"/>
      <c r="EX36" s="57"/>
      <c r="EY36" s="57"/>
      <c r="EZ36" s="57"/>
      <c r="FA36" s="57"/>
      <c r="FB36" s="57"/>
      <c r="FC36" s="57"/>
      <c r="FD36" s="57"/>
      <c r="FE36" s="57"/>
      <c r="FF36" s="57"/>
      <c r="FG36" s="57"/>
      <c r="FH36" s="57"/>
      <c r="FI36" s="57"/>
      <c r="FJ36" s="57"/>
      <c r="FK36" s="57"/>
      <c r="FL36" s="57"/>
      <c r="FM36" s="57"/>
      <c r="FN36" s="57"/>
      <c r="FO36" s="57"/>
      <c r="FP36" s="57"/>
      <c r="FQ36" s="57"/>
      <c r="FR36" s="57"/>
      <c r="FS36" s="57"/>
      <c r="FT36" s="57"/>
      <c r="FU36" s="57"/>
      <c r="FV36" s="57"/>
      <c r="FW36" s="57"/>
      <c r="FX36" s="57"/>
      <c r="FY36" s="57"/>
      <c r="FZ36" s="57"/>
      <c r="GA36" s="57"/>
      <c r="GB36" s="57"/>
      <c r="GC36" s="57"/>
      <c r="GD36" s="57"/>
      <c r="GE36" s="57"/>
      <c r="GF36" s="57"/>
      <c r="GG36" s="57"/>
      <c r="GH36" s="57"/>
      <c r="GI36" s="57"/>
      <c r="GJ36" s="57"/>
      <c r="GK36" s="57"/>
      <c r="GL36" s="57"/>
      <c r="GM36" s="57"/>
      <c r="GN36" s="57"/>
      <c r="GO36" s="57"/>
      <c r="GP36" s="57"/>
      <c r="GQ36" s="57"/>
      <c r="GR36" s="57"/>
      <c r="GS36" s="57"/>
      <c r="GT36" s="57"/>
      <c r="GU36" s="57"/>
      <c r="GV36" s="57"/>
      <c r="GW36" s="57"/>
      <c r="GX36" s="57"/>
      <c r="GY36" s="57"/>
      <c r="GZ36" s="57"/>
      <c r="HA36" s="57"/>
      <c r="HB36" s="57"/>
      <c r="HC36" s="57"/>
      <c r="HD36" s="57"/>
      <c r="HE36" s="57"/>
      <c r="HF36" s="57"/>
      <c r="HG36" s="57"/>
      <c r="HH36" s="57"/>
      <c r="HI36" s="57"/>
      <c r="HJ36" s="57"/>
      <c r="HK36" s="57"/>
      <c r="HL36" s="57"/>
      <c r="HM36" s="57"/>
      <c r="HN36" s="57"/>
      <c r="HO36" s="57"/>
      <c r="HP36" s="57"/>
      <c r="HQ36" s="57"/>
      <c r="HR36" s="57"/>
      <c r="HS36" s="57"/>
      <c r="HT36" s="57"/>
      <c r="HU36" s="57"/>
      <c r="HV36" s="57"/>
      <c r="HW36" s="57"/>
      <c r="HX36" s="57"/>
      <c r="HY36" s="57"/>
      <c r="HZ36" s="57"/>
      <c r="IA36" s="57"/>
      <c r="IB36" s="57"/>
      <c r="IC36" s="57"/>
      <c r="ID36" s="57"/>
      <c r="IE36" s="57"/>
      <c r="IF36" s="57"/>
      <c r="IG36" s="57"/>
      <c r="IH36" s="57"/>
      <c r="II36" s="57"/>
      <c r="IJ36" s="57"/>
      <c r="IK36" s="57"/>
      <c r="IL36" s="57"/>
      <c r="IM36" s="57"/>
      <c r="IN36" s="57"/>
      <c r="IO36" s="57"/>
      <c r="IP36" s="57"/>
      <c r="IQ36" s="57"/>
      <c r="IR36" s="57"/>
      <c r="IS36" s="57"/>
      <c r="IT36" s="57"/>
    </row>
    <row r="37" spans="1:254" x14ac:dyDescent="0.2">
      <c r="A37" s="51">
        <v>31</v>
      </c>
      <c r="B37" s="16" t="s">
        <v>25</v>
      </c>
      <c r="C37" s="17">
        <v>2004</v>
      </c>
      <c r="D37" s="17">
        <v>7</v>
      </c>
      <c r="E37" s="17" t="s">
        <v>14</v>
      </c>
      <c r="F37" s="42">
        <v>1363.16</v>
      </c>
      <c r="G37" s="40">
        <v>257.2</v>
      </c>
      <c r="H37" s="37">
        <v>323.10000000000002</v>
      </c>
      <c r="I37" s="21">
        <v>1.879</v>
      </c>
      <c r="J37" s="22">
        <v>12.039</v>
      </c>
      <c r="K37" s="23">
        <v>25.597999999999999</v>
      </c>
      <c r="L37" s="23">
        <v>42.680999999999997</v>
      </c>
      <c r="M37" s="83">
        <v>39.475999999999999</v>
      </c>
      <c r="N37" s="24">
        <v>37.363999999999997</v>
      </c>
      <c r="O37" s="130">
        <v>28.308</v>
      </c>
      <c r="P37" s="23">
        <v>23.08</v>
      </c>
      <c r="Q37" s="23">
        <v>18.234999999999999</v>
      </c>
      <c r="R37" s="25">
        <v>5.6289999999999996</v>
      </c>
      <c r="S37" s="26">
        <f t="shared" si="3"/>
        <v>82.197000000000003</v>
      </c>
      <c r="T37" s="26">
        <f t="shared" si="4"/>
        <v>152.09200000000001</v>
      </c>
      <c r="U37" s="15">
        <f t="shared" si="0"/>
        <v>234.28900000000002</v>
      </c>
      <c r="V37" s="29">
        <v>256.67</v>
      </c>
      <c r="W37" s="27">
        <f t="shared" si="1"/>
        <v>8.7197568862741992E-2</v>
      </c>
      <c r="X37" s="15">
        <f t="shared" si="2"/>
        <v>26.032111111111114</v>
      </c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</row>
    <row r="38" spans="1:254" ht="24" x14ac:dyDescent="0.2">
      <c r="A38" s="51">
        <v>32</v>
      </c>
      <c r="B38" s="16" t="s">
        <v>26</v>
      </c>
      <c r="C38" s="17">
        <v>2006</v>
      </c>
      <c r="D38" s="17">
        <v>7</v>
      </c>
      <c r="E38" s="56" t="s">
        <v>27</v>
      </c>
      <c r="F38" s="18">
        <v>3713.82</v>
      </c>
      <c r="G38" s="44"/>
      <c r="H38" s="20">
        <v>511.2</v>
      </c>
      <c r="I38" s="21">
        <v>4.12</v>
      </c>
      <c r="J38" s="24">
        <v>26.53</v>
      </c>
      <c r="K38" s="23">
        <v>48.84</v>
      </c>
      <c r="L38" s="23">
        <v>73.12</v>
      </c>
      <c r="M38" s="83">
        <v>75.89</v>
      </c>
      <c r="N38" s="24">
        <v>71.59</v>
      </c>
      <c r="O38" s="130">
        <v>52.63</v>
      </c>
      <c r="P38" s="23">
        <v>39.36</v>
      </c>
      <c r="Q38" s="23">
        <v>35.299999999999997</v>
      </c>
      <c r="R38" s="25">
        <v>13.14</v>
      </c>
      <c r="S38" s="26">
        <f t="shared" si="3"/>
        <v>152.61000000000001</v>
      </c>
      <c r="T38" s="26">
        <f t="shared" si="4"/>
        <v>287.91000000000003</v>
      </c>
      <c r="U38" s="15">
        <f t="shared" si="0"/>
        <v>440.52000000000004</v>
      </c>
      <c r="V38" s="29">
        <v>588.27</v>
      </c>
      <c r="W38" s="27">
        <f t="shared" si="1"/>
        <v>0.25116018154928854</v>
      </c>
      <c r="X38" s="15">
        <f t="shared" si="2"/>
        <v>48.946666666666673</v>
      </c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</row>
    <row r="39" spans="1:254" x14ac:dyDescent="0.2">
      <c r="A39" s="51">
        <v>33</v>
      </c>
      <c r="B39" s="16" t="s">
        <v>45</v>
      </c>
      <c r="C39" s="17">
        <v>1987</v>
      </c>
      <c r="D39" s="17">
        <v>2</v>
      </c>
      <c r="E39" s="56" t="s">
        <v>13</v>
      </c>
      <c r="F39" s="18">
        <v>677.7</v>
      </c>
      <c r="G39" s="59"/>
      <c r="H39" s="20">
        <v>106</v>
      </c>
      <c r="I39" s="21">
        <v>8.0069999999999997</v>
      </c>
      <c r="J39" s="24">
        <v>12.186999999999999</v>
      </c>
      <c r="K39" s="23">
        <v>23.315000000000001</v>
      </c>
      <c r="L39" s="23">
        <v>42.978000000000002</v>
      </c>
      <c r="M39" s="83">
        <v>30.725000000000001</v>
      </c>
      <c r="N39" s="24">
        <v>22.309000000000001</v>
      </c>
      <c r="O39" s="130">
        <v>15.877000000000001</v>
      </c>
      <c r="P39" s="23">
        <v>11.226000000000001</v>
      </c>
      <c r="Q39" s="23">
        <v>8.8659999999999997</v>
      </c>
      <c r="R39" s="25">
        <v>2.4390000000000001</v>
      </c>
      <c r="S39" s="26">
        <f t="shared" si="3"/>
        <v>86.486999999999995</v>
      </c>
      <c r="T39" s="26">
        <f t="shared" si="4"/>
        <v>91.442000000000007</v>
      </c>
      <c r="U39" s="15">
        <f t="shared" si="0"/>
        <v>177.929</v>
      </c>
      <c r="V39" s="29">
        <v>260.24</v>
      </c>
      <c r="W39" s="27">
        <f t="shared" si="1"/>
        <v>0.31628881032892719</v>
      </c>
      <c r="X39" s="15">
        <f t="shared" si="2"/>
        <v>19.76988888888889</v>
      </c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7"/>
      <c r="BM39" s="57"/>
      <c r="BN39" s="57"/>
      <c r="BO39" s="57"/>
      <c r="BP39" s="57"/>
      <c r="BQ39" s="57"/>
      <c r="BR39" s="57"/>
      <c r="BS39" s="57"/>
      <c r="BT39" s="57"/>
      <c r="BU39" s="57"/>
      <c r="BV39" s="57"/>
      <c r="BW39" s="57"/>
      <c r="BX39" s="57"/>
      <c r="BY39" s="57"/>
      <c r="BZ39" s="57"/>
      <c r="CA39" s="57"/>
      <c r="CB39" s="57"/>
      <c r="CC39" s="57"/>
      <c r="CD39" s="57"/>
      <c r="CE39" s="57"/>
      <c r="CF39" s="57"/>
      <c r="CG39" s="57"/>
      <c r="CH39" s="57"/>
      <c r="CI39" s="57"/>
      <c r="CJ39" s="57"/>
      <c r="CK39" s="57"/>
      <c r="CL39" s="57"/>
      <c r="CM39" s="57"/>
      <c r="CN39" s="57"/>
      <c r="CO39" s="57"/>
      <c r="CP39" s="57"/>
      <c r="CQ39" s="57"/>
      <c r="CR39" s="57"/>
      <c r="CS39" s="57"/>
      <c r="CT39" s="57"/>
      <c r="CU39" s="57"/>
      <c r="CV39" s="57"/>
      <c r="CW39" s="57"/>
      <c r="CX39" s="57"/>
      <c r="CY39" s="57"/>
      <c r="CZ39" s="57"/>
      <c r="DA39" s="57"/>
      <c r="DB39" s="57"/>
      <c r="DC39" s="57"/>
      <c r="DD39" s="57"/>
      <c r="DE39" s="57"/>
      <c r="DF39" s="57"/>
      <c r="DG39" s="57"/>
      <c r="DH39" s="57"/>
      <c r="DI39" s="57"/>
      <c r="DJ39" s="57"/>
      <c r="DK39" s="57"/>
      <c r="DL39" s="57"/>
      <c r="DM39" s="57"/>
      <c r="DN39" s="57"/>
      <c r="DO39" s="57"/>
      <c r="DP39" s="57"/>
      <c r="DQ39" s="57"/>
      <c r="DR39" s="57"/>
      <c r="DS39" s="57"/>
      <c r="DT39" s="57"/>
      <c r="DU39" s="57"/>
      <c r="DV39" s="57"/>
      <c r="DW39" s="57"/>
      <c r="DX39" s="57"/>
      <c r="DY39" s="57"/>
      <c r="DZ39" s="57"/>
      <c r="EA39" s="57"/>
      <c r="EB39" s="57"/>
      <c r="EC39" s="57"/>
      <c r="ED39" s="57"/>
      <c r="EE39" s="57"/>
      <c r="EF39" s="57"/>
      <c r="EG39" s="57"/>
      <c r="EH39" s="57"/>
      <c r="EI39" s="57"/>
      <c r="EJ39" s="57"/>
      <c r="EK39" s="57"/>
      <c r="EL39" s="57"/>
      <c r="EM39" s="57"/>
      <c r="EN39" s="57"/>
      <c r="EO39" s="57"/>
      <c r="EP39" s="57"/>
      <c r="EQ39" s="57"/>
      <c r="ER39" s="57"/>
      <c r="ES39" s="57"/>
      <c r="ET39" s="57"/>
      <c r="EU39" s="57"/>
      <c r="EV39" s="57"/>
      <c r="EW39" s="57"/>
      <c r="EX39" s="57"/>
      <c r="EY39" s="57"/>
      <c r="EZ39" s="57"/>
      <c r="FA39" s="57"/>
      <c r="FB39" s="57"/>
      <c r="FC39" s="57"/>
      <c r="FD39" s="57"/>
      <c r="FE39" s="57"/>
      <c r="FF39" s="57"/>
      <c r="FG39" s="57"/>
      <c r="FH39" s="57"/>
      <c r="FI39" s="57"/>
      <c r="FJ39" s="57"/>
      <c r="FK39" s="57"/>
      <c r="FL39" s="57"/>
      <c r="FM39" s="57"/>
      <c r="FN39" s="57"/>
      <c r="FO39" s="57"/>
      <c r="FP39" s="57"/>
      <c r="FQ39" s="57"/>
      <c r="FR39" s="57"/>
      <c r="FS39" s="57"/>
      <c r="FT39" s="57"/>
      <c r="FU39" s="57"/>
      <c r="FV39" s="57"/>
      <c r="FW39" s="57"/>
      <c r="FX39" s="57"/>
      <c r="FY39" s="57"/>
      <c r="FZ39" s="57"/>
      <c r="GA39" s="57"/>
      <c r="GB39" s="57"/>
      <c r="GC39" s="57"/>
      <c r="GD39" s="57"/>
      <c r="GE39" s="57"/>
      <c r="GF39" s="57"/>
      <c r="GG39" s="57"/>
      <c r="GH39" s="57"/>
      <c r="GI39" s="57"/>
      <c r="GJ39" s="57"/>
      <c r="GK39" s="57"/>
      <c r="GL39" s="57"/>
      <c r="GM39" s="57"/>
      <c r="GN39" s="57"/>
      <c r="GO39" s="57"/>
      <c r="GP39" s="57"/>
      <c r="GQ39" s="57"/>
      <c r="GR39" s="57"/>
      <c r="GS39" s="57"/>
      <c r="GT39" s="57"/>
      <c r="GU39" s="57"/>
      <c r="GV39" s="57"/>
      <c r="GW39" s="57"/>
      <c r="GX39" s="57"/>
      <c r="GY39" s="57"/>
      <c r="GZ39" s="57"/>
      <c r="HA39" s="57"/>
      <c r="HB39" s="57"/>
      <c r="HC39" s="57"/>
      <c r="HD39" s="57"/>
      <c r="HE39" s="57"/>
      <c r="HF39" s="57"/>
      <c r="HG39" s="57"/>
      <c r="HH39" s="57"/>
      <c r="HI39" s="57"/>
      <c r="HJ39" s="57"/>
      <c r="HK39" s="57"/>
      <c r="HL39" s="57"/>
      <c r="HM39" s="57"/>
      <c r="HN39" s="57"/>
      <c r="HO39" s="57"/>
      <c r="HP39" s="57"/>
      <c r="HQ39" s="57"/>
      <c r="HR39" s="57"/>
      <c r="HS39" s="57"/>
      <c r="HT39" s="57"/>
      <c r="HU39" s="57"/>
      <c r="HV39" s="57"/>
      <c r="HW39" s="57"/>
      <c r="HX39" s="57"/>
      <c r="HY39" s="57"/>
      <c r="HZ39" s="57"/>
      <c r="IA39" s="57"/>
      <c r="IB39" s="57"/>
      <c r="IC39" s="57"/>
      <c r="ID39" s="57"/>
      <c r="IE39" s="57"/>
      <c r="IF39" s="57"/>
      <c r="IG39" s="57"/>
      <c r="IH39" s="57"/>
      <c r="II39" s="57"/>
      <c r="IJ39" s="57"/>
      <c r="IK39" s="57"/>
      <c r="IL39" s="57"/>
      <c r="IM39" s="57"/>
      <c r="IN39" s="57"/>
      <c r="IO39" s="57"/>
      <c r="IP39" s="57"/>
      <c r="IQ39" s="57"/>
      <c r="IR39" s="57"/>
      <c r="IS39" s="57"/>
      <c r="IT39" s="57"/>
    </row>
    <row r="40" spans="1:254" x14ac:dyDescent="0.2">
      <c r="A40" s="51">
        <v>34</v>
      </c>
      <c r="B40" s="16" t="s">
        <v>28</v>
      </c>
      <c r="C40" s="17">
        <v>1989</v>
      </c>
      <c r="D40" s="17">
        <v>2</v>
      </c>
      <c r="E40" s="17" t="s">
        <v>13</v>
      </c>
      <c r="F40" s="18">
        <v>687.3</v>
      </c>
      <c r="G40" s="45"/>
      <c r="H40" s="33">
        <v>110</v>
      </c>
      <c r="I40" s="21">
        <v>2.1179999999999999</v>
      </c>
      <c r="J40" s="22">
        <v>9.5329999999999995</v>
      </c>
      <c r="K40" s="23">
        <v>14.41</v>
      </c>
      <c r="L40" s="23">
        <v>21</v>
      </c>
      <c r="M40" s="83">
        <v>24.146000000000001</v>
      </c>
      <c r="N40" s="24">
        <v>22.488</v>
      </c>
      <c r="O40" s="130">
        <v>16.707999999999998</v>
      </c>
      <c r="P40" s="23">
        <v>12.742000000000001</v>
      </c>
      <c r="Q40" s="23">
        <v>11.673</v>
      </c>
      <c r="R40" s="25">
        <v>3.5539999999999998</v>
      </c>
      <c r="S40" s="26">
        <f t="shared" si="3"/>
        <v>47.061</v>
      </c>
      <c r="T40" s="26">
        <f t="shared" si="4"/>
        <v>91.311000000000007</v>
      </c>
      <c r="U40" s="15">
        <f t="shared" si="0"/>
        <v>138.37200000000001</v>
      </c>
      <c r="V40" s="29">
        <v>263.92</v>
      </c>
      <c r="W40" s="27">
        <f t="shared" si="1"/>
        <v>0.47570475901788423</v>
      </c>
      <c r="X40" s="15">
        <f t="shared" si="2"/>
        <v>15.374666666666668</v>
      </c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</row>
    <row r="41" spans="1:254" x14ac:dyDescent="0.2">
      <c r="A41" s="51">
        <v>35</v>
      </c>
      <c r="B41" s="114" t="s">
        <v>86</v>
      </c>
      <c r="C41" s="117">
        <v>1989</v>
      </c>
      <c r="D41" s="117">
        <v>3</v>
      </c>
      <c r="E41" s="125" t="s">
        <v>13</v>
      </c>
      <c r="F41" s="117">
        <v>1299.4000000000001</v>
      </c>
      <c r="G41" s="117">
        <v>0</v>
      </c>
      <c r="H41" s="117">
        <v>118.8</v>
      </c>
      <c r="I41" s="113"/>
      <c r="J41" s="109"/>
      <c r="K41" s="109"/>
      <c r="L41" s="115">
        <v>11.941000000000001</v>
      </c>
      <c r="M41" s="122">
        <v>15.156000000000001</v>
      </c>
      <c r="N41" s="122">
        <v>10.217000000000001</v>
      </c>
      <c r="O41" s="131">
        <v>22.547000000000001</v>
      </c>
      <c r="P41" s="122">
        <v>17.422000000000001</v>
      </c>
      <c r="Q41" s="109">
        <v>25.78</v>
      </c>
      <c r="R41" s="122">
        <v>7.48</v>
      </c>
      <c r="S41" s="26">
        <f>I41+J41+K41+L41</f>
        <v>11.941000000000001</v>
      </c>
      <c r="T41" s="26">
        <f>M41+N41+O41+P41+Q41+R41</f>
        <v>98.602000000000004</v>
      </c>
      <c r="U41" s="15">
        <f>S41+T41</f>
        <v>110.54300000000001</v>
      </c>
      <c r="V41" s="118">
        <f>0.0329*F41*12</f>
        <v>513.00312000000008</v>
      </c>
      <c r="W41" s="27">
        <f>1-(U41/V41)</f>
        <v>0.78451787973531228</v>
      </c>
      <c r="X41" s="15">
        <f>(U41/9)</f>
        <v>12.282555555555556</v>
      </c>
    </row>
    <row r="42" spans="1:254" x14ac:dyDescent="0.2">
      <c r="A42" s="51">
        <v>36</v>
      </c>
      <c r="B42" s="16" t="s">
        <v>53</v>
      </c>
      <c r="C42" s="17"/>
      <c r="D42" s="17"/>
      <c r="E42" s="17" t="s">
        <v>13</v>
      </c>
      <c r="F42" s="18">
        <v>1814.7</v>
      </c>
      <c r="G42" s="45"/>
      <c r="H42" s="33">
        <v>335.3</v>
      </c>
      <c r="I42" s="66">
        <v>0</v>
      </c>
      <c r="J42" s="70">
        <v>13.340999999999999</v>
      </c>
      <c r="K42" s="68">
        <v>30.507000000000001</v>
      </c>
      <c r="L42" s="68">
        <v>49.023000000000003</v>
      </c>
      <c r="M42" s="83">
        <v>51.610999999999997</v>
      </c>
      <c r="N42" s="67">
        <v>49.46</v>
      </c>
      <c r="O42" s="130">
        <v>35.369999999999997</v>
      </c>
      <c r="P42" s="23">
        <v>27.940999999999999</v>
      </c>
      <c r="Q42" s="23">
        <v>23.391999999999999</v>
      </c>
      <c r="R42" s="25">
        <v>6.3959999999999999</v>
      </c>
      <c r="S42" s="26">
        <f t="shared" si="3"/>
        <v>92.871000000000009</v>
      </c>
      <c r="T42" s="26">
        <f t="shared" si="4"/>
        <v>194.17</v>
      </c>
      <c r="U42" s="15">
        <f t="shared" si="0"/>
        <v>287.041</v>
      </c>
      <c r="V42" s="29">
        <v>311.39999999999998</v>
      </c>
      <c r="W42" s="27">
        <f t="shared" si="1"/>
        <v>7.8224149004495813E-2</v>
      </c>
      <c r="X42" s="15">
        <f t="shared" si="2"/>
        <v>31.893444444444444</v>
      </c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  <c r="AP42" s="65"/>
      <c r="AQ42" s="65"/>
      <c r="AR42" s="65"/>
      <c r="AS42" s="65"/>
      <c r="AT42" s="65"/>
      <c r="AU42" s="65"/>
      <c r="AV42" s="65"/>
      <c r="AW42" s="65"/>
      <c r="AX42" s="65"/>
      <c r="AY42" s="65"/>
      <c r="AZ42" s="65"/>
      <c r="BA42" s="65"/>
      <c r="BB42" s="65"/>
      <c r="BC42" s="65"/>
      <c r="BD42" s="65"/>
      <c r="BE42" s="65"/>
      <c r="BF42" s="65"/>
      <c r="BG42" s="65"/>
      <c r="BH42" s="65"/>
      <c r="BI42" s="65"/>
      <c r="BJ42" s="65"/>
      <c r="BK42" s="65"/>
      <c r="BL42" s="65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5"/>
      <c r="CA42" s="65"/>
      <c r="CB42" s="65"/>
      <c r="CC42" s="65"/>
      <c r="CD42" s="65"/>
      <c r="CE42" s="65"/>
      <c r="CF42" s="65"/>
      <c r="CG42" s="65"/>
      <c r="CH42" s="65"/>
      <c r="CI42" s="65"/>
      <c r="CJ42" s="65"/>
      <c r="CK42" s="65"/>
      <c r="CL42" s="65"/>
      <c r="CM42" s="65"/>
      <c r="CN42" s="65"/>
      <c r="CO42" s="65"/>
      <c r="CP42" s="65"/>
      <c r="CQ42" s="65"/>
      <c r="CR42" s="65"/>
      <c r="CS42" s="65"/>
      <c r="CT42" s="65"/>
      <c r="CU42" s="65"/>
      <c r="CV42" s="65"/>
      <c r="CW42" s="65"/>
      <c r="CX42" s="65"/>
      <c r="CY42" s="65"/>
      <c r="CZ42" s="65"/>
      <c r="DA42" s="65"/>
      <c r="DB42" s="65"/>
      <c r="DC42" s="65"/>
      <c r="DD42" s="65"/>
      <c r="DE42" s="65"/>
      <c r="DF42" s="65"/>
      <c r="DG42" s="65"/>
      <c r="DH42" s="65"/>
      <c r="DI42" s="65"/>
      <c r="DJ42" s="65"/>
      <c r="DK42" s="65"/>
      <c r="DL42" s="65"/>
      <c r="DM42" s="65"/>
      <c r="DN42" s="65"/>
      <c r="DO42" s="65"/>
      <c r="DP42" s="65"/>
      <c r="DQ42" s="65"/>
      <c r="DR42" s="65"/>
      <c r="DS42" s="65"/>
      <c r="DT42" s="65"/>
      <c r="DU42" s="65"/>
      <c r="DV42" s="65"/>
      <c r="DW42" s="65"/>
      <c r="DX42" s="65"/>
      <c r="DY42" s="65"/>
      <c r="DZ42" s="65"/>
      <c r="EA42" s="65"/>
      <c r="EB42" s="65"/>
      <c r="EC42" s="65"/>
      <c r="ED42" s="65"/>
      <c r="EE42" s="65"/>
      <c r="EF42" s="65"/>
      <c r="EG42" s="65"/>
      <c r="EH42" s="65"/>
      <c r="EI42" s="65"/>
      <c r="EJ42" s="65"/>
      <c r="EK42" s="65"/>
      <c r="EL42" s="65"/>
      <c r="EM42" s="65"/>
      <c r="EN42" s="65"/>
      <c r="EO42" s="65"/>
      <c r="EP42" s="65"/>
      <c r="EQ42" s="65"/>
      <c r="ER42" s="65"/>
      <c r="ES42" s="65"/>
      <c r="ET42" s="65"/>
      <c r="EU42" s="65"/>
      <c r="EV42" s="65"/>
      <c r="EW42" s="65"/>
      <c r="EX42" s="65"/>
      <c r="EY42" s="65"/>
      <c r="EZ42" s="65"/>
      <c r="FA42" s="65"/>
      <c r="FB42" s="65"/>
      <c r="FC42" s="65"/>
      <c r="FD42" s="65"/>
      <c r="FE42" s="65"/>
      <c r="FF42" s="65"/>
      <c r="FG42" s="65"/>
      <c r="FH42" s="65"/>
      <c r="FI42" s="65"/>
      <c r="FJ42" s="65"/>
      <c r="FK42" s="65"/>
      <c r="FL42" s="65"/>
      <c r="FM42" s="65"/>
      <c r="FN42" s="65"/>
      <c r="FO42" s="65"/>
      <c r="FP42" s="65"/>
      <c r="FQ42" s="65"/>
      <c r="FR42" s="65"/>
      <c r="FS42" s="65"/>
      <c r="FT42" s="65"/>
      <c r="FU42" s="65"/>
      <c r="FV42" s="65"/>
      <c r="FW42" s="65"/>
      <c r="FX42" s="65"/>
      <c r="FY42" s="65"/>
      <c r="FZ42" s="65"/>
      <c r="GA42" s="65"/>
      <c r="GB42" s="65"/>
      <c r="GC42" s="65"/>
      <c r="GD42" s="65"/>
      <c r="GE42" s="65"/>
      <c r="GF42" s="65"/>
      <c r="GG42" s="65"/>
      <c r="GH42" s="65"/>
      <c r="GI42" s="65"/>
      <c r="GJ42" s="65"/>
      <c r="GK42" s="65"/>
      <c r="GL42" s="65"/>
      <c r="GM42" s="65"/>
      <c r="GN42" s="65"/>
      <c r="GO42" s="65"/>
      <c r="GP42" s="65"/>
      <c r="GQ42" s="65"/>
      <c r="GR42" s="65"/>
      <c r="GS42" s="65"/>
      <c r="GT42" s="65"/>
      <c r="GU42" s="65"/>
      <c r="GV42" s="65"/>
      <c r="GW42" s="65"/>
      <c r="GX42" s="65"/>
      <c r="GY42" s="65"/>
      <c r="GZ42" s="65"/>
      <c r="HA42" s="65"/>
      <c r="HB42" s="65"/>
      <c r="HC42" s="65"/>
      <c r="HD42" s="65"/>
      <c r="HE42" s="65"/>
      <c r="HF42" s="65"/>
      <c r="HG42" s="65"/>
      <c r="HH42" s="65"/>
      <c r="HI42" s="65"/>
      <c r="HJ42" s="65"/>
      <c r="HK42" s="65"/>
      <c r="HL42" s="65"/>
      <c r="HM42" s="65"/>
      <c r="HN42" s="65"/>
      <c r="HO42" s="65"/>
      <c r="HP42" s="65"/>
      <c r="HQ42" s="65"/>
      <c r="HR42" s="65"/>
      <c r="HS42" s="65"/>
      <c r="HT42" s="65"/>
      <c r="HU42" s="65"/>
      <c r="HV42" s="65"/>
      <c r="HW42" s="65"/>
      <c r="HX42" s="65"/>
      <c r="HY42" s="65"/>
      <c r="HZ42" s="65"/>
      <c r="IA42" s="65"/>
      <c r="IB42" s="65"/>
      <c r="IC42" s="65"/>
      <c r="ID42" s="65"/>
      <c r="IE42" s="65"/>
      <c r="IF42" s="65"/>
      <c r="IG42" s="65"/>
      <c r="IH42" s="65"/>
      <c r="II42" s="65"/>
      <c r="IJ42" s="65"/>
      <c r="IK42" s="65"/>
      <c r="IL42" s="65"/>
      <c r="IM42" s="65"/>
      <c r="IN42" s="65"/>
      <c r="IO42" s="65"/>
      <c r="IP42" s="65"/>
      <c r="IQ42" s="65"/>
      <c r="IR42" s="65"/>
      <c r="IS42" s="65"/>
      <c r="IT42" s="65"/>
    </row>
    <row r="43" spans="1:254" x14ac:dyDescent="0.2">
      <c r="A43" s="51">
        <v>37</v>
      </c>
      <c r="B43" s="82" t="s">
        <v>46</v>
      </c>
      <c r="C43" s="17">
        <v>1993</v>
      </c>
      <c r="D43" s="17">
        <v>5</v>
      </c>
      <c r="E43" s="17" t="s">
        <v>13</v>
      </c>
      <c r="F43" s="18">
        <v>4749</v>
      </c>
      <c r="G43" s="45"/>
      <c r="H43" s="33">
        <v>412</v>
      </c>
      <c r="I43" s="21">
        <v>4.38</v>
      </c>
      <c r="J43" s="22">
        <v>39.270000000000003</v>
      </c>
      <c r="K43" s="23">
        <v>77.97</v>
      </c>
      <c r="L43" s="23">
        <v>122.3</v>
      </c>
      <c r="M43" s="83">
        <v>122.72</v>
      </c>
      <c r="N43" s="24">
        <v>119.8</v>
      </c>
      <c r="O43" s="130">
        <v>88.42</v>
      </c>
      <c r="P43" s="23">
        <v>70.84</v>
      </c>
      <c r="Q43" s="23">
        <v>56.28</v>
      </c>
      <c r="R43" s="25">
        <v>16.829999999999998</v>
      </c>
      <c r="S43" s="26">
        <f t="shared" si="3"/>
        <v>243.92000000000002</v>
      </c>
      <c r="T43" s="26">
        <f t="shared" si="4"/>
        <v>474.88999999999993</v>
      </c>
      <c r="U43" s="15">
        <f t="shared" si="0"/>
        <v>718.81</v>
      </c>
      <c r="V43" s="29">
        <v>1213.8399999999999</v>
      </c>
      <c r="W43" s="27">
        <f t="shared" si="1"/>
        <v>0.40782145917089563</v>
      </c>
      <c r="X43" s="15">
        <f t="shared" si="2"/>
        <v>79.867777777777775</v>
      </c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57"/>
      <c r="BK43" s="57"/>
      <c r="BL43" s="57"/>
      <c r="BM43" s="57"/>
      <c r="BN43" s="57"/>
      <c r="BO43" s="57"/>
      <c r="BP43" s="57"/>
      <c r="BQ43" s="57"/>
      <c r="BR43" s="57"/>
      <c r="BS43" s="57"/>
      <c r="BT43" s="57"/>
      <c r="BU43" s="57"/>
      <c r="BV43" s="57"/>
      <c r="BW43" s="57"/>
      <c r="BX43" s="57"/>
      <c r="BY43" s="57"/>
      <c r="BZ43" s="57"/>
      <c r="CA43" s="57"/>
      <c r="CB43" s="57"/>
      <c r="CC43" s="57"/>
      <c r="CD43" s="57"/>
      <c r="CE43" s="57"/>
      <c r="CF43" s="57"/>
      <c r="CG43" s="57"/>
      <c r="CH43" s="57"/>
      <c r="CI43" s="57"/>
      <c r="CJ43" s="57"/>
      <c r="CK43" s="57"/>
      <c r="CL43" s="57"/>
      <c r="CM43" s="57"/>
      <c r="CN43" s="57"/>
      <c r="CO43" s="57"/>
      <c r="CP43" s="57"/>
      <c r="CQ43" s="57"/>
      <c r="CR43" s="57"/>
      <c r="CS43" s="57"/>
      <c r="CT43" s="57"/>
      <c r="CU43" s="57"/>
      <c r="CV43" s="57"/>
      <c r="CW43" s="57"/>
      <c r="CX43" s="57"/>
      <c r="CY43" s="57"/>
      <c r="CZ43" s="57"/>
      <c r="DA43" s="57"/>
      <c r="DB43" s="57"/>
      <c r="DC43" s="57"/>
      <c r="DD43" s="57"/>
      <c r="DE43" s="57"/>
      <c r="DF43" s="57"/>
      <c r="DG43" s="57"/>
      <c r="DH43" s="57"/>
      <c r="DI43" s="57"/>
      <c r="DJ43" s="57"/>
      <c r="DK43" s="57"/>
      <c r="DL43" s="57"/>
      <c r="DM43" s="57"/>
      <c r="DN43" s="57"/>
      <c r="DO43" s="57"/>
      <c r="DP43" s="57"/>
      <c r="DQ43" s="57"/>
      <c r="DR43" s="57"/>
      <c r="DS43" s="57"/>
      <c r="DT43" s="57"/>
      <c r="DU43" s="57"/>
      <c r="DV43" s="57"/>
      <c r="DW43" s="57"/>
      <c r="DX43" s="57"/>
      <c r="DY43" s="57"/>
      <c r="DZ43" s="57"/>
      <c r="EA43" s="57"/>
      <c r="EB43" s="57"/>
      <c r="EC43" s="57"/>
      <c r="ED43" s="57"/>
      <c r="EE43" s="57"/>
      <c r="EF43" s="57"/>
      <c r="EG43" s="57"/>
      <c r="EH43" s="57"/>
      <c r="EI43" s="57"/>
      <c r="EJ43" s="57"/>
      <c r="EK43" s="57"/>
      <c r="EL43" s="57"/>
      <c r="EM43" s="57"/>
      <c r="EN43" s="57"/>
      <c r="EO43" s="57"/>
      <c r="EP43" s="57"/>
      <c r="EQ43" s="57"/>
      <c r="ER43" s="57"/>
      <c r="ES43" s="57"/>
      <c r="ET43" s="57"/>
      <c r="EU43" s="57"/>
      <c r="EV43" s="57"/>
      <c r="EW43" s="57"/>
      <c r="EX43" s="57"/>
      <c r="EY43" s="57"/>
      <c r="EZ43" s="57"/>
      <c r="FA43" s="57"/>
      <c r="FB43" s="57"/>
      <c r="FC43" s="57"/>
      <c r="FD43" s="57"/>
      <c r="FE43" s="57"/>
      <c r="FF43" s="57"/>
      <c r="FG43" s="57"/>
      <c r="FH43" s="57"/>
      <c r="FI43" s="57"/>
      <c r="FJ43" s="57"/>
      <c r="FK43" s="57"/>
      <c r="FL43" s="57"/>
      <c r="FM43" s="57"/>
      <c r="FN43" s="57"/>
      <c r="FO43" s="57"/>
      <c r="FP43" s="57"/>
      <c r="FQ43" s="57"/>
      <c r="FR43" s="57"/>
      <c r="FS43" s="57"/>
      <c r="FT43" s="57"/>
      <c r="FU43" s="57"/>
      <c r="FV43" s="57"/>
      <c r="FW43" s="57"/>
      <c r="FX43" s="57"/>
      <c r="FY43" s="57"/>
      <c r="FZ43" s="57"/>
      <c r="GA43" s="57"/>
      <c r="GB43" s="57"/>
      <c r="GC43" s="57"/>
      <c r="GD43" s="57"/>
      <c r="GE43" s="57"/>
      <c r="GF43" s="57"/>
      <c r="GG43" s="57"/>
      <c r="GH43" s="57"/>
      <c r="GI43" s="57"/>
      <c r="GJ43" s="57"/>
      <c r="GK43" s="57"/>
      <c r="GL43" s="57"/>
      <c r="GM43" s="57"/>
      <c r="GN43" s="57"/>
      <c r="GO43" s="57"/>
      <c r="GP43" s="57"/>
      <c r="GQ43" s="57"/>
      <c r="GR43" s="57"/>
      <c r="GS43" s="57"/>
      <c r="GT43" s="57"/>
      <c r="GU43" s="57"/>
      <c r="GV43" s="57"/>
      <c r="GW43" s="57"/>
      <c r="GX43" s="57"/>
      <c r="GY43" s="57"/>
      <c r="GZ43" s="57"/>
      <c r="HA43" s="57"/>
      <c r="HB43" s="57"/>
      <c r="HC43" s="57"/>
      <c r="HD43" s="57"/>
      <c r="HE43" s="57"/>
      <c r="HF43" s="57"/>
      <c r="HG43" s="57"/>
      <c r="HH43" s="57"/>
      <c r="HI43" s="57"/>
      <c r="HJ43" s="57"/>
      <c r="HK43" s="57"/>
      <c r="HL43" s="57"/>
      <c r="HM43" s="57"/>
      <c r="HN43" s="57"/>
      <c r="HO43" s="57"/>
      <c r="HP43" s="57"/>
      <c r="HQ43" s="57"/>
      <c r="HR43" s="57"/>
      <c r="HS43" s="57"/>
      <c r="HT43" s="57"/>
      <c r="HU43" s="57"/>
      <c r="HV43" s="57"/>
      <c r="HW43" s="57"/>
      <c r="HX43" s="57"/>
      <c r="HY43" s="57"/>
      <c r="HZ43" s="57"/>
      <c r="IA43" s="57"/>
      <c r="IB43" s="57"/>
      <c r="IC43" s="57"/>
      <c r="ID43" s="57"/>
      <c r="IE43" s="57"/>
      <c r="IF43" s="57"/>
      <c r="IG43" s="57"/>
      <c r="IH43" s="57"/>
      <c r="II43" s="57"/>
      <c r="IJ43" s="57"/>
      <c r="IK43" s="57"/>
      <c r="IL43" s="57"/>
      <c r="IM43" s="57"/>
      <c r="IN43" s="57"/>
      <c r="IO43" s="57"/>
      <c r="IP43" s="57"/>
      <c r="IQ43" s="57"/>
      <c r="IR43" s="57"/>
      <c r="IS43" s="57"/>
      <c r="IT43" s="57"/>
    </row>
    <row r="44" spans="1:254" x14ac:dyDescent="0.2">
      <c r="A44" s="51">
        <v>38</v>
      </c>
      <c r="B44" s="60" t="s">
        <v>59</v>
      </c>
      <c r="C44" s="17"/>
      <c r="D44" s="17"/>
      <c r="E44" s="17"/>
      <c r="F44" s="18">
        <v>1444.7</v>
      </c>
      <c r="G44" s="45"/>
      <c r="H44" s="33">
        <v>179.1</v>
      </c>
      <c r="I44" s="21">
        <v>0.114</v>
      </c>
      <c r="J44" s="22">
        <v>13.699</v>
      </c>
      <c r="K44" s="23">
        <v>28.972999999999999</v>
      </c>
      <c r="L44" s="23">
        <v>42.88</v>
      </c>
      <c r="M44" s="83">
        <v>44.258000000000003</v>
      </c>
      <c r="N44" s="24">
        <v>35.831000000000003</v>
      </c>
      <c r="O44" s="130">
        <v>32.895000000000003</v>
      </c>
      <c r="P44" s="23">
        <v>24.021999999999998</v>
      </c>
      <c r="Q44" s="23">
        <v>20.241</v>
      </c>
      <c r="R44" s="25">
        <v>7.4870000000000001</v>
      </c>
      <c r="S44" s="26">
        <f t="shared" ref="S44" si="18">I44+J44+K44+L44</f>
        <v>85.665999999999997</v>
      </c>
      <c r="T44" s="26">
        <f t="shared" ref="T44" si="19">M44+N44+O44+P44+Q44+R44</f>
        <v>164.73400000000001</v>
      </c>
      <c r="U44" s="15">
        <f t="shared" si="0"/>
        <v>250.4</v>
      </c>
      <c r="V44" s="29">
        <v>284.32</v>
      </c>
      <c r="W44" s="27">
        <f t="shared" si="1"/>
        <v>0.11930219471018566</v>
      </c>
      <c r="X44" s="15">
        <f t="shared" si="2"/>
        <v>27.822222222222223</v>
      </c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1"/>
      <c r="BA44" s="81"/>
      <c r="BB44" s="81"/>
      <c r="BC44" s="81"/>
      <c r="BD44" s="81"/>
      <c r="BE44" s="81"/>
      <c r="BF44" s="81"/>
      <c r="BG44" s="81"/>
      <c r="BH44" s="81"/>
      <c r="BI44" s="81"/>
      <c r="BJ44" s="81"/>
      <c r="BK44" s="81"/>
      <c r="BL44" s="81"/>
      <c r="BM44" s="81"/>
      <c r="BN44" s="81"/>
      <c r="BO44" s="81"/>
      <c r="BP44" s="81"/>
      <c r="BQ44" s="81"/>
      <c r="BR44" s="81"/>
      <c r="BS44" s="81"/>
      <c r="BT44" s="81"/>
      <c r="BU44" s="81"/>
      <c r="BV44" s="81"/>
      <c r="BW44" s="81"/>
      <c r="BX44" s="81"/>
      <c r="BY44" s="81"/>
      <c r="BZ44" s="81"/>
      <c r="CA44" s="81"/>
      <c r="CB44" s="81"/>
      <c r="CC44" s="81"/>
      <c r="CD44" s="81"/>
      <c r="CE44" s="81"/>
      <c r="CF44" s="81"/>
      <c r="CG44" s="81"/>
      <c r="CH44" s="81"/>
      <c r="CI44" s="81"/>
      <c r="CJ44" s="81"/>
      <c r="CK44" s="81"/>
      <c r="CL44" s="81"/>
      <c r="CM44" s="81"/>
      <c r="CN44" s="81"/>
      <c r="CO44" s="81"/>
      <c r="CP44" s="81"/>
      <c r="CQ44" s="81"/>
      <c r="CR44" s="81"/>
      <c r="CS44" s="81"/>
      <c r="CT44" s="81"/>
      <c r="CU44" s="81"/>
      <c r="CV44" s="81"/>
      <c r="CW44" s="81"/>
      <c r="CX44" s="81"/>
      <c r="CY44" s="81"/>
      <c r="CZ44" s="81"/>
      <c r="DA44" s="81"/>
      <c r="DB44" s="81"/>
      <c r="DC44" s="81"/>
      <c r="DD44" s="81"/>
      <c r="DE44" s="81"/>
      <c r="DF44" s="81"/>
      <c r="DG44" s="81"/>
      <c r="DH44" s="81"/>
      <c r="DI44" s="81"/>
      <c r="DJ44" s="81"/>
      <c r="DK44" s="81"/>
      <c r="DL44" s="81"/>
      <c r="DM44" s="81"/>
      <c r="DN44" s="81"/>
      <c r="DO44" s="81"/>
      <c r="DP44" s="81"/>
      <c r="DQ44" s="81"/>
      <c r="DR44" s="81"/>
      <c r="DS44" s="81"/>
      <c r="DT44" s="81"/>
      <c r="DU44" s="81"/>
      <c r="DV44" s="81"/>
      <c r="DW44" s="81"/>
      <c r="DX44" s="81"/>
      <c r="DY44" s="81"/>
      <c r="DZ44" s="81"/>
      <c r="EA44" s="81"/>
      <c r="EB44" s="81"/>
      <c r="EC44" s="81"/>
      <c r="ED44" s="81"/>
      <c r="EE44" s="81"/>
      <c r="EF44" s="81"/>
      <c r="EG44" s="81"/>
      <c r="EH44" s="81"/>
      <c r="EI44" s="81"/>
      <c r="EJ44" s="81"/>
      <c r="EK44" s="81"/>
      <c r="EL44" s="81"/>
      <c r="EM44" s="81"/>
      <c r="EN44" s="81"/>
      <c r="EO44" s="81"/>
      <c r="EP44" s="81"/>
      <c r="EQ44" s="81"/>
      <c r="ER44" s="81"/>
      <c r="ES44" s="81"/>
      <c r="ET44" s="81"/>
      <c r="EU44" s="81"/>
      <c r="EV44" s="81"/>
      <c r="EW44" s="81"/>
      <c r="EX44" s="81"/>
      <c r="EY44" s="81"/>
      <c r="EZ44" s="81"/>
      <c r="FA44" s="81"/>
      <c r="FB44" s="81"/>
      <c r="FC44" s="81"/>
      <c r="FD44" s="81"/>
      <c r="FE44" s="81"/>
      <c r="FF44" s="81"/>
      <c r="FG44" s="81"/>
      <c r="FH44" s="81"/>
      <c r="FI44" s="81"/>
      <c r="FJ44" s="81"/>
      <c r="FK44" s="81"/>
      <c r="FL44" s="81"/>
      <c r="FM44" s="81"/>
      <c r="FN44" s="81"/>
      <c r="FO44" s="81"/>
      <c r="FP44" s="81"/>
      <c r="FQ44" s="81"/>
      <c r="FR44" s="81"/>
      <c r="FS44" s="81"/>
      <c r="FT44" s="81"/>
      <c r="FU44" s="81"/>
      <c r="FV44" s="81"/>
      <c r="FW44" s="81"/>
      <c r="FX44" s="81"/>
      <c r="FY44" s="81"/>
      <c r="FZ44" s="81"/>
      <c r="GA44" s="81"/>
      <c r="GB44" s="81"/>
      <c r="GC44" s="81"/>
      <c r="GD44" s="81"/>
      <c r="GE44" s="81"/>
      <c r="GF44" s="81"/>
      <c r="GG44" s="81"/>
      <c r="GH44" s="81"/>
      <c r="GI44" s="81"/>
      <c r="GJ44" s="81"/>
      <c r="GK44" s="81"/>
      <c r="GL44" s="81"/>
      <c r="GM44" s="81"/>
      <c r="GN44" s="81"/>
      <c r="GO44" s="81"/>
      <c r="GP44" s="81"/>
      <c r="GQ44" s="81"/>
      <c r="GR44" s="81"/>
      <c r="GS44" s="81"/>
      <c r="GT44" s="81"/>
      <c r="GU44" s="81"/>
      <c r="GV44" s="81"/>
      <c r="GW44" s="81"/>
      <c r="GX44" s="81"/>
      <c r="GY44" s="81"/>
      <c r="GZ44" s="81"/>
      <c r="HA44" s="81"/>
      <c r="HB44" s="81"/>
      <c r="HC44" s="81"/>
      <c r="HD44" s="81"/>
      <c r="HE44" s="81"/>
      <c r="HF44" s="81"/>
      <c r="HG44" s="81"/>
      <c r="HH44" s="81"/>
      <c r="HI44" s="81"/>
      <c r="HJ44" s="81"/>
      <c r="HK44" s="81"/>
      <c r="HL44" s="81"/>
      <c r="HM44" s="81"/>
      <c r="HN44" s="81"/>
      <c r="HO44" s="81"/>
      <c r="HP44" s="81"/>
      <c r="HQ44" s="81"/>
      <c r="HR44" s="81"/>
      <c r="HS44" s="81"/>
      <c r="HT44" s="81"/>
      <c r="HU44" s="81"/>
      <c r="HV44" s="81"/>
      <c r="HW44" s="81"/>
      <c r="HX44" s="81"/>
      <c r="HY44" s="81"/>
      <c r="HZ44" s="81"/>
      <c r="IA44" s="81"/>
      <c r="IB44" s="81"/>
      <c r="IC44" s="81"/>
      <c r="ID44" s="81"/>
      <c r="IE44" s="81"/>
      <c r="IF44" s="81"/>
      <c r="IG44" s="81"/>
      <c r="IH44" s="81"/>
      <c r="II44" s="81"/>
      <c r="IJ44" s="81"/>
      <c r="IK44" s="81"/>
      <c r="IL44" s="81"/>
      <c r="IM44" s="81"/>
      <c r="IN44" s="81"/>
      <c r="IO44" s="81"/>
      <c r="IP44" s="81"/>
      <c r="IQ44" s="81"/>
      <c r="IR44" s="81"/>
      <c r="IS44" s="81"/>
      <c r="IT44" s="81"/>
    </row>
    <row r="45" spans="1:254" x14ac:dyDescent="0.2">
      <c r="A45" s="51">
        <v>39</v>
      </c>
      <c r="B45" s="36" t="s">
        <v>29</v>
      </c>
      <c r="C45" s="17">
        <v>2016</v>
      </c>
      <c r="D45" s="17">
        <v>3</v>
      </c>
      <c r="E45" s="17" t="s">
        <v>14</v>
      </c>
      <c r="F45" s="18">
        <v>1370.2</v>
      </c>
      <c r="G45" s="40"/>
      <c r="H45" s="33">
        <v>180.3</v>
      </c>
      <c r="I45" s="21">
        <v>2.06</v>
      </c>
      <c r="J45" s="22">
        <v>13.15</v>
      </c>
      <c r="K45" s="23">
        <v>20.27</v>
      </c>
      <c r="L45" s="23">
        <v>31.93</v>
      </c>
      <c r="M45" s="83">
        <v>33.17</v>
      </c>
      <c r="N45" s="24">
        <v>30.87</v>
      </c>
      <c r="O45" s="130">
        <v>22.63</v>
      </c>
      <c r="P45" s="23">
        <v>16.02</v>
      </c>
      <c r="Q45" s="23">
        <v>13.36</v>
      </c>
      <c r="R45" s="25">
        <v>4.51</v>
      </c>
      <c r="S45" s="26">
        <f t="shared" si="3"/>
        <v>67.41</v>
      </c>
      <c r="T45" s="26">
        <f t="shared" si="4"/>
        <v>120.56</v>
      </c>
      <c r="U45" s="15">
        <f t="shared" si="0"/>
        <v>187.97</v>
      </c>
      <c r="V45" s="29">
        <v>269.66000000000003</v>
      </c>
      <c r="W45" s="27">
        <f t="shared" si="1"/>
        <v>0.30293703181784482</v>
      </c>
      <c r="X45" s="15">
        <f t="shared" si="2"/>
        <v>20.885555555555555</v>
      </c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</row>
    <row r="46" spans="1:254" x14ac:dyDescent="0.2">
      <c r="A46" s="51">
        <v>40</v>
      </c>
      <c r="B46" s="16" t="s">
        <v>30</v>
      </c>
      <c r="C46" s="17">
        <v>2014</v>
      </c>
      <c r="D46" s="17">
        <v>3</v>
      </c>
      <c r="E46" s="17" t="s">
        <v>14</v>
      </c>
      <c r="F46" s="18">
        <v>1471.94</v>
      </c>
      <c r="G46" s="40"/>
      <c r="H46" s="20">
        <v>218.3</v>
      </c>
      <c r="I46" s="21">
        <v>1.9</v>
      </c>
      <c r="J46" s="22">
        <v>10.220000000000001</v>
      </c>
      <c r="K46" s="23">
        <v>19.23</v>
      </c>
      <c r="L46" s="23">
        <v>30.57</v>
      </c>
      <c r="M46" s="83">
        <v>33.43</v>
      </c>
      <c r="N46" s="24">
        <v>30.15</v>
      </c>
      <c r="O46" s="130">
        <v>23.46</v>
      </c>
      <c r="P46" s="23">
        <v>16.8</v>
      </c>
      <c r="Q46" s="23">
        <v>14.27</v>
      </c>
      <c r="R46" s="25">
        <v>4.66</v>
      </c>
      <c r="S46" s="26">
        <f t="shared" si="3"/>
        <v>61.92</v>
      </c>
      <c r="T46" s="26">
        <f t="shared" si="4"/>
        <v>122.76999999999998</v>
      </c>
      <c r="U46" s="15">
        <f t="shared" si="0"/>
        <v>184.69</v>
      </c>
      <c r="V46" s="29">
        <v>289.77</v>
      </c>
      <c r="W46" s="27">
        <f t="shared" si="1"/>
        <v>0.3626324326189736</v>
      </c>
      <c r="X46" s="15">
        <f t="shared" si="2"/>
        <v>20.521111111111111</v>
      </c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</row>
    <row r="47" spans="1:254" x14ac:dyDescent="0.2">
      <c r="A47" s="51">
        <v>41</v>
      </c>
      <c r="B47" s="16" t="s">
        <v>54</v>
      </c>
      <c r="C47" s="17"/>
      <c r="D47" s="17">
        <v>5</v>
      </c>
      <c r="E47" s="126" t="s">
        <v>13</v>
      </c>
      <c r="F47" s="18">
        <v>3488.9</v>
      </c>
      <c r="G47" s="43"/>
      <c r="H47" s="20">
        <v>444.6</v>
      </c>
      <c r="I47" s="66">
        <v>5.9880000000000004</v>
      </c>
      <c r="J47" s="70">
        <v>37.57</v>
      </c>
      <c r="K47" s="68">
        <v>76.137</v>
      </c>
      <c r="L47" s="68">
        <v>112.636</v>
      </c>
      <c r="M47" s="83">
        <v>116.60899999999999</v>
      </c>
      <c r="N47" s="67">
        <v>106.76300000000001</v>
      </c>
      <c r="O47" s="130">
        <v>79.245999999999995</v>
      </c>
      <c r="P47" s="23">
        <v>57.411000000000001</v>
      </c>
      <c r="Q47" s="23">
        <v>52.545999999999999</v>
      </c>
      <c r="R47" s="25">
        <v>15.522</v>
      </c>
      <c r="S47" s="26">
        <f t="shared" si="3"/>
        <v>232.33099999999999</v>
      </c>
      <c r="T47" s="26">
        <f t="shared" si="4"/>
        <v>428.09699999999998</v>
      </c>
      <c r="U47" s="15">
        <f t="shared" si="0"/>
        <v>660.428</v>
      </c>
      <c r="V47" s="29">
        <v>597.72</v>
      </c>
      <c r="W47" s="27">
        <f t="shared" si="1"/>
        <v>-0.10491199892926439</v>
      </c>
      <c r="X47" s="15">
        <f t="shared" si="2"/>
        <v>73.38088888888889</v>
      </c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69"/>
      <c r="AX47" s="69"/>
      <c r="AY47" s="69"/>
      <c r="AZ47" s="69"/>
      <c r="BA47" s="69"/>
      <c r="BB47" s="69"/>
      <c r="BC47" s="69"/>
      <c r="BD47" s="69"/>
      <c r="BE47" s="69"/>
      <c r="BF47" s="69"/>
      <c r="BG47" s="69"/>
      <c r="BH47" s="69"/>
      <c r="BI47" s="69"/>
      <c r="BJ47" s="69"/>
      <c r="BK47" s="69"/>
      <c r="BL47" s="69"/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69"/>
      <c r="CA47" s="69"/>
      <c r="CB47" s="69"/>
      <c r="CC47" s="69"/>
      <c r="CD47" s="69"/>
      <c r="CE47" s="69"/>
      <c r="CF47" s="69"/>
      <c r="CG47" s="69"/>
      <c r="CH47" s="69"/>
      <c r="CI47" s="69"/>
      <c r="CJ47" s="69"/>
      <c r="CK47" s="69"/>
      <c r="CL47" s="69"/>
      <c r="CM47" s="69"/>
      <c r="CN47" s="69"/>
      <c r="CO47" s="69"/>
      <c r="CP47" s="69"/>
      <c r="CQ47" s="69"/>
      <c r="CR47" s="69"/>
      <c r="CS47" s="69"/>
      <c r="CT47" s="69"/>
      <c r="CU47" s="69"/>
      <c r="CV47" s="69"/>
      <c r="CW47" s="69"/>
      <c r="CX47" s="69"/>
      <c r="CY47" s="69"/>
      <c r="CZ47" s="69"/>
      <c r="DA47" s="69"/>
      <c r="DB47" s="69"/>
      <c r="DC47" s="69"/>
      <c r="DD47" s="69"/>
      <c r="DE47" s="69"/>
      <c r="DF47" s="69"/>
      <c r="DG47" s="69"/>
      <c r="DH47" s="69"/>
      <c r="DI47" s="69"/>
      <c r="DJ47" s="69"/>
      <c r="DK47" s="69"/>
      <c r="DL47" s="69"/>
      <c r="DM47" s="69"/>
      <c r="DN47" s="69"/>
      <c r="DO47" s="69"/>
      <c r="DP47" s="69"/>
      <c r="DQ47" s="69"/>
      <c r="DR47" s="69"/>
      <c r="DS47" s="69"/>
      <c r="DT47" s="69"/>
      <c r="DU47" s="69"/>
      <c r="DV47" s="69"/>
      <c r="DW47" s="69"/>
      <c r="DX47" s="69"/>
      <c r="DY47" s="69"/>
      <c r="DZ47" s="69"/>
      <c r="EA47" s="69"/>
      <c r="EB47" s="69"/>
      <c r="EC47" s="69"/>
      <c r="ED47" s="69"/>
      <c r="EE47" s="69"/>
      <c r="EF47" s="69"/>
      <c r="EG47" s="69"/>
      <c r="EH47" s="69"/>
      <c r="EI47" s="69"/>
      <c r="EJ47" s="69"/>
      <c r="EK47" s="69"/>
      <c r="EL47" s="69"/>
      <c r="EM47" s="69"/>
      <c r="EN47" s="69"/>
      <c r="EO47" s="69"/>
      <c r="EP47" s="69"/>
      <c r="EQ47" s="69"/>
      <c r="ER47" s="69"/>
      <c r="ES47" s="69"/>
      <c r="ET47" s="69"/>
      <c r="EU47" s="69"/>
      <c r="EV47" s="69"/>
      <c r="EW47" s="69"/>
      <c r="EX47" s="69"/>
      <c r="EY47" s="69"/>
      <c r="EZ47" s="69"/>
      <c r="FA47" s="69"/>
      <c r="FB47" s="69"/>
      <c r="FC47" s="69"/>
      <c r="FD47" s="69"/>
      <c r="FE47" s="69"/>
      <c r="FF47" s="69"/>
      <c r="FG47" s="69"/>
      <c r="FH47" s="69"/>
      <c r="FI47" s="69"/>
      <c r="FJ47" s="69"/>
      <c r="FK47" s="69"/>
      <c r="FL47" s="69"/>
      <c r="FM47" s="69"/>
      <c r="FN47" s="69"/>
      <c r="FO47" s="69"/>
      <c r="FP47" s="69"/>
      <c r="FQ47" s="69"/>
      <c r="FR47" s="69"/>
      <c r="FS47" s="69"/>
      <c r="FT47" s="69"/>
      <c r="FU47" s="69"/>
      <c r="FV47" s="69"/>
      <c r="FW47" s="69"/>
      <c r="FX47" s="69"/>
      <c r="FY47" s="69"/>
      <c r="FZ47" s="69"/>
      <c r="GA47" s="69"/>
      <c r="GB47" s="69"/>
      <c r="GC47" s="69"/>
      <c r="GD47" s="69"/>
      <c r="GE47" s="69"/>
      <c r="GF47" s="69"/>
      <c r="GG47" s="69"/>
      <c r="GH47" s="69"/>
      <c r="GI47" s="69"/>
      <c r="GJ47" s="69"/>
      <c r="GK47" s="69"/>
      <c r="GL47" s="69"/>
      <c r="GM47" s="69"/>
      <c r="GN47" s="69"/>
      <c r="GO47" s="69"/>
      <c r="GP47" s="69"/>
      <c r="GQ47" s="69"/>
      <c r="GR47" s="69"/>
      <c r="GS47" s="69"/>
      <c r="GT47" s="69"/>
      <c r="GU47" s="69"/>
      <c r="GV47" s="69"/>
      <c r="GW47" s="69"/>
      <c r="GX47" s="69"/>
      <c r="GY47" s="69"/>
      <c r="GZ47" s="69"/>
      <c r="HA47" s="69"/>
      <c r="HB47" s="69"/>
      <c r="HC47" s="69"/>
      <c r="HD47" s="69"/>
      <c r="HE47" s="69"/>
      <c r="HF47" s="69"/>
      <c r="HG47" s="69"/>
      <c r="HH47" s="69"/>
      <c r="HI47" s="69"/>
      <c r="HJ47" s="69"/>
      <c r="HK47" s="69"/>
      <c r="HL47" s="69"/>
      <c r="HM47" s="69"/>
      <c r="HN47" s="69"/>
      <c r="HO47" s="69"/>
      <c r="HP47" s="69"/>
      <c r="HQ47" s="69"/>
      <c r="HR47" s="69"/>
      <c r="HS47" s="69"/>
      <c r="HT47" s="69"/>
      <c r="HU47" s="69"/>
      <c r="HV47" s="69"/>
      <c r="HW47" s="69"/>
      <c r="HX47" s="69"/>
      <c r="HY47" s="69"/>
      <c r="HZ47" s="69"/>
      <c r="IA47" s="69"/>
      <c r="IB47" s="69"/>
      <c r="IC47" s="69"/>
      <c r="ID47" s="69"/>
      <c r="IE47" s="69"/>
      <c r="IF47" s="69"/>
      <c r="IG47" s="69"/>
      <c r="IH47" s="69"/>
      <c r="II47" s="69"/>
      <c r="IJ47" s="69"/>
      <c r="IK47" s="69"/>
      <c r="IL47" s="69"/>
      <c r="IM47" s="69"/>
      <c r="IN47" s="69"/>
      <c r="IO47" s="69"/>
      <c r="IP47" s="69"/>
      <c r="IQ47" s="69"/>
      <c r="IR47" s="69"/>
      <c r="IS47" s="69"/>
      <c r="IT47" s="69"/>
    </row>
    <row r="48" spans="1:254" x14ac:dyDescent="0.2">
      <c r="A48" s="51">
        <v>42</v>
      </c>
      <c r="B48" s="114" t="s">
        <v>87</v>
      </c>
      <c r="C48" s="117">
        <v>2009</v>
      </c>
      <c r="D48" s="117">
        <v>5</v>
      </c>
      <c r="E48" s="126" t="s">
        <v>13</v>
      </c>
      <c r="F48" s="117">
        <v>2616</v>
      </c>
      <c r="G48" s="117">
        <v>0</v>
      </c>
      <c r="H48" s="117">
        <v>344.1</v>
      </c>
      <c r="I48" s="113"/>
      <c r="J48" s="109"/>
      <c r="K48" s="109"/>
      <c r="L48" s="115">
        <v>72.417000000000002</v>
      </c>
      <c r="M48" s="122">
        <v>84.048000000000002</v>
      </c>
      <c r="N48" s="122">
        <v>82.58</v>
      </c>
      <c r="O48" s="131">
        <v>64.656000000000006</v>
      </c>
      <c r="P48" s="122">
        <v>47.493000000000002</v>
      </c>
      <c r="Q48" s="109">
        <v>36.450000000000003</v>
      </c>
      <c r="R48" s="122">
        <v>10.08</v>
      </c>
      <c r="S48" s="26">
        <f>I48+J48+K48+L48</f>
        <v>72.417000000000002</v>
      </c>
      <c r="T48" s="26">
        <f>M48+N48+O48+P48+Q48+R48</f>
        <v>325.30699999999996</v>
      </c>
      <c r="U48" s="15">
        <f>S48+T48</f>
        <v>397.72399999999993</v>
      </c>
      <c r="V48" s="118">
        <f>0.0216*F48*12</f>
        <v>678.06719999999996</v>
      </c>
      <c r="W48" s="27">
        <f>1-(U48/V48)</f>
        <v>0.41344456714614719</v>
      </c>
      <c r="X48" s="15">
        <f>(U48/9)</f>
        <v>44.191555555555546</v>
      </c>
    </row>
    <row r="49" spans="1:254" ht="15.75" customHeight="1" x14ac:dyDescent="0.2">
      <c r="A49" s="51">
        <v>43</v>
      </c>
      <c r="B49" s="35" t="s">
        <v>31</v>
      </c>
      <c r="C49" s="17">
        <v>2003.2012</v>
      </c>
      <c r="D49" s="17">
        <v>5</v>
      </c>
      <c r="E49" s="17" t="s">
        <v>14</v>
      </c>
      <c r="F49" s="28">
        <v>5148.55</v>
      </c>
      <c r="G49" s="43"/>
      <c r="H49" s="20">
        <v>513.79999999999995</v>
      </c>
      <c r="I49" s="21">
        <v>7.1760000000000002</v>
      </c>
      <c r="J49" s="22">
        <v>37.1</v>
      </c>
      <c r="K49" s="23">
        <v>78.900000000000006</v>
      </c>
      <c r="L49" s="23">
        <v>124.17</v>
      </c>
      <c r="M49" s="83">
        <v>134.57</v>
      </c>
      <c r="N49" s="24">
        <v>124.94</v>
      </c>
      <c r="O49" s="130">
        <v>93.81</v>
      </c>
      <c r="P49" s="23">
        <v>70.085999999999999</v>
      </c>
      <c r="Q49" s="23">
        <v>60.393000000000001</v>
      </c>
      <c r="R49" s="25">
        <v>19.13</v>
      </c>
      <c r="S49" s="26">
        <f t="shared" si="3"/>
        <v>247.346</v>
      </c>
      <c r="T49" s="26">
        <f t="shared" si="4"/>
        <v>502.92899999999997</v>
      </c>
      <c r="U49" s="15">
        <f t="shared" si="0"/>
        <v>750.27499999999998</v>
      </c>
      <c r="V49" s="29">
        <v>883.49</v>
      </c>
      <c r="W49" s="27">
        <f t="shared" si="1"/>
        <v>0.15078269137171896</v>
      </c>
      <c r="X49" s="15">
        <f t="shared" si="2"/>
        <v>83.36388888888888</v>
      </c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</row>
    <row r="50" spans="1:254" ht="24" x14ac:dyDescent="0.2">
      <c r="A50" s="51">
        <v>44</v>
      </c>
      <c r="B50" s="35" t="s">
        <v>32</v>
      </c>
      <c r="C50" s="17">
        <v>2000</v>
      </c>
      <c r="D50" s="17">
        <v>5</v>
      </c>
      <c r="E50" s="17" t="s">
        <v>14</v>
      </c>
      <c r="F50" s="28">
        <v>5618.9</v>
      </c>
      <c r="G50" s="44">
        <v>85.8</v>
      </c>
      <c r="H50" s="20">
        <v>494.4</v>
      </c>
      <c r="I50" s="21">
        <v>10.387</v>
      </c>
      <c r="J50" s="22">
        <v>64.435000000000002</v>
      </c>
      <c r="K50" s="23">
        <v>131.066</v>
      </c>
      <c r="L50" s="23">
        <v>193.88200000000001</v>
      </c>
      <c r="M50" s="83">
        <v>211.64599999999999</v>
      </c>
      <c r="N50" s="24">
        <v>196.41300000000001</v>
      </c>
      <c r="O50" s="130">
        <v>152.38</v>
      </c>
      <c r="P50" s="23">
        <v>110.96</v>
      </c>
      <c r="Q50" s="23">
        <v>93.602999999999994</v>
      </c>
      <c r="R50" s="25">
        <v>29.863</v>
      </c>
      <c r="S50" s="26">
        <f t="shared" si="3"/>
        <v>399.77</v>
      </c>
      <c r="T50" s="26">
        <f t="shared" si="4"/>
        <v>794.86500000000001</v>
      </c>
      <c r="U50" s="15">
        <f t="shared" si="0"/>
        <v>1194.635</v>
      </c>
      <c r="V50" s="29">
        <v>980.09</v>
      </c>
      <c r="W50" s="27">
        <f t="shared" si="1"/>
        <v>-0.21890336601740645</v>
      </c>
      <c r="X50" s="15">
        <f t="shared" si="2"/>
        <v>132.73722222222221</v>
      </c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</row>
    <row r="51" spans="1:254" x14ac:dyDescent="0.2">
      <c r="A51" s="51">
        <v>45</v>
      </c>
      <c r="B51" s="35" t="s">
        <v>66</v>
      </c>
      <c r="C51" s="17">
        <v>1979</v>
      </c>
      <c r="D51" s="17">
        <v>2</v>
      </c>
      <c r="E51" s="17" t="s">
        <v>14</v>
      </c>
      <c r="F51" s="28">
        <v>364.2</v>
      </c>
      <c r="G51" s="59">
        <v>0</v>
      </c>
      <c r="H51" s="20">
        <v>32.200000000000003</v>
      </c>
      <c r="I51" s="21">
        <v>0.21</v>
      </c>
      <c r="J51" s="22">
        <v>2.63</v>
      </c>
      <c r="K51" s="23">
        <v>3.9060000000000001</v>
      </c>
      <c r="L51" s="23">
        <v>5.3890000000000002</v>
      </c>
      <c r="M51" s="83">
        <v>5.5979999999999999</v>
      </c>
      <c r="N51" s="24">
        <v>5.585</v>
      </c>
      <c r="O51" s="130">
        <v>4.09</v>
      </c>
      <c r="P51" s="23">
        <v>3.073</v>
      </c>
      <c r="Q51" s="23">
        <v>2.7349999999999999</v>
      </c>
      <c r="R51" s="25">
        <v>1.7370000000000001</v>
      </c>
      <c r="S51" s="26"/>
      <c r="T51" s="26"/>
      <c r="U51" s="15">
        <f t="shared" si="0"/>
        <v>0</v>
      </c>
      <c r="V51" s="29">
        <v>139.85</v>
      </c>
      <c r="W51" s="27">
        <f t="shared" si="1"/>
        <v>1</v>
      </c>
      <c r="X51" s="15">
        <f t="shared" si="2"/>
        <v>0</v>
      </c>
      <c r="Y51" s="95"/>
      <c r="Z51" s="95"/>
      <c r="AA51" s="95"/>
      <c r="AB51" s="95"/>
      <c r="AC51" s="95"/>
      <c r="AD51" s="95"/>
      <c r="AE51" s="95"/>
      <c r="AF51" s="95"/>
      <c r="AG51" s="95"/>
      <c r="AH51" s="95"/>
      <c r="AI51" s="95"/>
      <c r="AJ51" s="95"/>
      <c r="AK51" s="95"/>
      <c r="AL51" s="95"/>
      <c r="AM51" s="95"/>
      <c r="AN51" s="95"/>
      <c r="AO51" s="95"/>
      <c r="AP51" s="95"/>
      <c r="AQ51" s="95"/>
      <c r="AR51" s="95"/>
      <c r="AS51" s="95"/>
      <c r="AT51" s="95"/>
      <c r="AU51" s="95"/>
      <c r="AV51" s="95"/>
      <c r="AW51" s="95"/>
      <c r="AX51" s="95"/>
      <c r="AY51" s="95"/>
      <c r="AZ51" s="95"/>
      <c r="BA51" s="95"/>
      <c r="BB51" s="95"/>
      <c r="BC51" s="95"/>
      <c r="BD51" s="95"/>
      <c r="BE51" s="95"/>
      <c r="BF51" s="95"/>
      <c r="BG51" s="95"/>
      <c r="BH51" s="95"/>
      <c r="BI51" s="95"/>
      <c r="BJ51" s="95"/>
      <c r="BK51" s="95"/>
      <c r="BL51" s="95"/>
      <c r="BM51" s="95"/>
      <c r="BN51" s="95"/>
      <c r="BO51" s="95"/>
      <c r="BP51" s="95"/>
      <c r="BQ51" s="95"/>
      <c r="BR51" s="95"/>
      <c r="BS51" s="95"/>
      <c r="BT51" s="95"/>
      <c r="BU51" s="95"/>
      <c r="BV51" s="95"/>
      <c r="BW51" s="95"/>
      <c r="BX51" s="95"/>
      <c r="BY51" s="95"/>
      <c r="BZ51" s="95"/>
      <c r="CA51" s="95"/>
      <c r="CB51" s="95"/>
      <c r="CC51" s="95"/>
      <c r="CD51" s="95"/>
      <c r="CE51" s="95"/>
      <c r="CF51" s="95"/>
      <c r="CG51" s="95"/>
      <c r="CH51" s="95"/>
      <c r="CI51" s="95"/>
      <c r="CJ51" s="95"/>
      <c r="CK51" s="95"/>
      <c r="CL51" s="95"/>
      <c r="CM51" s="95"/>
      <c r="CN51" s="95"/>
      <c r="CO51" s="95"/>
      <c r="CP51" s="95"/>
      <c r="CQ51" s="95"/>
      <c r="CR51" s="95"/>
      <c r="CS51" s="95"/>
      <c r="CT51" s="95"/>
      <c r="CU51" s="95"/>
      <c r="CV51" s="95"/>
      <c r="CW51" s="95"/>
      <c r="CX51" s="95"/>
      <c r="CY51" s="95"/>
      <c r="CZ51" s="95"/>
      <c r="DA51" s="95"/>
      <c r="DB51" s="95"/>
      <c r="DC51" s="95"/>
      <c r="DD51" s="95"/>
      <c r="DE51" s="95"/>
      <c r="DF51" s="95"/>
      <c r="DG51" s="95"/>
      <c r="DH51" s="95"/>
      <c r="DI51" s="95"/>
      <c r="DJ51" s="95"/>
      <c r="DK51" s="95"/>
      <c r="DL51" s="95"/>
      <c r="DM51" s="95"/>
      <c r="DN51" s="95"/>
      <c r="DO51" s="95"/>
      <c r="DP51" s="95"/>
      <c r="DQ51" s="95"/>
      <c r="DR51" s="95"/>
      <c r="DS51" s="95"/>
      <c r="DT51" s="95"/>
      <c r="DU51" s="95"/>
      <c r="DV51" s="95"/>
      <c r="DW51" s="95"/>
      <c r="DX51" s="95"/>
      <c r="DY51" s="95"/>
      <c r="DZ51" s="95"/>
      <c r="EA51" s="95"/>
      <c r="EB51" s="95"/>
      <c r="EC51" s="95"/>
      <c r="ED51" s="95"/>
      <c r="EE51" s="95"/>
      <c r="EF51" s="95"/>
      <c r="EG51" s="95"/>
      <c r="EH51" s="95"/>
      <c r="EI51" s="95"/>
      <c r="EJ51" s="95"/>
      <c r="EK51" s="95"/>
      <c r="EL51" s="95"/>
      <c r="EM51" s="95"/>
      <c r="EN51" s="95"/>
      <c r="EO51" s="95"/>
      <c r="EP51" s="95"/>
      <c r="EQ51" s="95"/>
      <c r="ER51" s="95"/>
      <c r="ES51" s="95"/>
      <c r="ET51" s="95"/>
      <c r="EU51" s="95"/>
      <c r="EV51" s="95"/>
      <c r="EW51" s="95"/>
      <c r="EX51" s="95"/>
      <c r="EY51" s="95"/>
      <c r="EZ51" s="95"/>
      <c r="FA51" s="95"/>
      <c r="FB51" s="95"/>
      <c r="FC51" s="95"/>
      <c r="FD51" s="95"/>
      <c r="FE51" s="95"/>
      <c r="FF51" s="95"/>
      <c r="FG51" s="95"/>
      <c r="FH51" s="95"/>
      <c r="FI51" s="95"/>
      <c r="FJ51" s="95"/>
      <c r="FK51" s="95"/>
      <c r="FL51" s="95"/>
      <c r="FM51" s="95"/>
      <c r="FN51" s="95"/>
      <c r="FO51" s="95"/>
      <c r="FP51" s="95"/>
      <c r="FQ51" s="95"/>
      <c r="FR51" s="95"/>
      <c r="FS51" s="95"/>
      <c r="FT51" s="95"/>
      <c r="FU51" s="95"/>
      <c r="FV51" s="95"/>
      <c r="FW51" s="95"/>
      <c r="FX51" s="95"/>
      <c r="FY51" s="95"/>
      <c r="FZ51" s="95"/>
      <c r="GA51" s="95"/>
      <c r="GB51" s="95"/>
      <c r="GC51" s="95"/>
      <c r="GD51" s="95"/>
      <c r="GE51" s="95"/>
      <c r="GF51" s="95"/>
      <c r="GG51" s="95"/>
      <c r="GH51" s="95"/>
      <c r="GI51" s="95"/>
      <c r="GJ51" s="95"/>
      <c r="GK51" s="95"/>
      <c r="GL51" s="95"/>
      <c r="GM51" s="95"/>
      <c r="GN51" s="95"/>
      <c r="GO51" s="95"/>
      <c r="GP51" s="95"/>
      <c r="GQ51" s="95"/>
      <c r="GR51" s="95"/>
      <c r="GS51" s="95"/>
      <c r="GT51" s="95"/>
      <c r="GU51" s="95"/>
      <c r="GV51" s="95"/>
      <c r="GW51" s="95"/>
      <c r="GX51" s="95"/>
      <c r="GY51" s="95"/>
      <c r="GZ51" s="95"/>
      <c r="HA51" s="95"/>
      <c r="HB51" s="95"/>
      <c r="HC51" s="95"/>
      <c r="HD51" s="95"/>
      <c r="HE51" s="95"/>
      <c r="HF51" s="95"/>
      <c r="HG51" s="95"/>
      <c r="HH51" s="95"/>
      <c r="HI51" s="95"/>
      <c r="HJ51" s="95"/>
      <c r="HK51" s="95"/>
      <c r="HL51" s="95"/>
      <c r="HM51" s="95"/>
      <c r="HN51" s="95"/>
      <c r="HO51" s="95"/>
      <c r="HP51" s="95"/>
      <c r="HQ51" s="95"/>
      <c r="HR51" s="95"/>
      <c r="HS51" s="95"/>
      <c r="HT51" s="95"/>
      <c r="HU51" s="95"/>
      <c r="HV51" s="95"/>
      <c r="HW51" s="95"/>
      <c r="HX51" s="95"/>
      <c r="HY51" s="95"/>
      <c r="HZ51" s="95"/>
      <c r="IA51" s="95"/>
      <c r="IB51" s="95"/>
      <c r="IC51" s="95"/>
      <c r="ID51" s="95"/>
      <c r="IE51" s="95"/>
      <c r="IF51" s="95"/>
      <c r="IG51" s="95"/>
      <c r="IH51" s="95"/>
      <c r="II51" s="95"/>
      <c r="IJ51" s="95"/>
      <c r="IK51" s="95"/>
      <c r="IL51" s="95"/>
      <c r="IM51" s="95"/>
      <c r="IN51" s="95"/>
      <c r="IO51" s="95"/>
      <c r="IP51" s="95"/>
      <c r="IQ51" s="95"/>
      <c r="IR51" s="95"/>
      <c r="IS51" s="95"/>
      <c r="IT51" s="95"/>
    </row>
    <row r="52" spans="1:254" ht="15" x14ac:dyDescent="0.2">
      <c r="A52" s="51">
        <v>46</v>
      </c>
      <c r="B52" s="35" t="s">
        <v>62</v>
      </c>
      <c r="C52" s="88">
        <v>2001</v>
      </c>
      <c r="D52" s="88">
        <v>5</v>
      </c>
      <c r="E52" s="89" t="s">
        <v>63</v>
      </c>
      <c r="F52" s="28">
        <v>1639</v>
      </c>
      <c r="G52" s="59"/>
      <c r="H52" s="20">
        <v>160.6</v>
      </c>
      <c r="I52" s="21">
        <v>1.1200000000000001</v>
      </c>
      <c r="J52" s="22">
        <v>14.59</v>
      </c>
      <c r="K52" s="23">
        <v>32.22</v>
      </c>
      <c r="L52" s="23">
        <v>50.59</v>
      </c>
      <c r="M52" s="83">
        <v>53.51</v>
      </c>
      <c r="N52" s="24">
        <v>50.692999999999998</v>
      </c>
      <c r="O52" s="130">
        <v>39.097999999999999</v>
      </c>
      <c r="P52" s="23">
        <v>28.41</v>
      </c>
      <c r="Q52" s="23">
        <v>24.42</v>
      </c>
      <c r="R52" s="25">
        <v>8.77</v>
      </c>
      <c r="S52" s="26">
        <f t="shared" ref="S52" si="20">I52+J52+K52+L52</f>
        <v>98.52000000000001</v>
      </c>
      <c r="T52" s="26">
        <f t="shared" ref="T52" si="21">M52+N52+O52+P52+Q52+R52</f>
        <v>204.90099999999998</v>
      </c>
      <c r="U52" s="15">
        <f t="shared" si="0"/>
        <v>303.42099999999999</v>
      </c>
      <c r="V52" s="29">
        <v>430.56</v>
      </c>
      <c r="W52" s="27">
        <f t="shared" si="1"/>
        <v>0.29528753251579343</v>
      </c>
      <c r="X52" s="15">
        <f t="shared" si="2"/>
        <v>33.713444444444441</v>
      </c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  <c r="BD52" s="87"/>
      <c r="BE52" s="87"/>
      <c r="BF52" s="87"/>
      <c r="BG52" s="87"/>
      <c r="BH52" s="87"/>
      <c r="BI52" s="87"/>
      <c r="BJ52" s="87"/>
      <c r="BK52" s="87"/>
      <c r="BL52" s="87"/>
      <c r="BM52" s="87"/>
      <c r="BN52" s="87"/>
      <c r="BO52" s="87"/>
      <c r="BP52" s="87"/>
      <c r="BQ52" s="87"/>
      <c r="BR52" s="87"/>
      <c r="BS52" s="87"/>
      <c r="BT52" s="87"/>
      <c r="BU52" s="87"/>
      <c r="BV52" s="87"/>
      <c r="BW52" s="87"/>
      <c r="BX52" s="87"/>
      <c r="BY52" s="87"/>
      <c r="BZ52" s="87"/>
      <c r="CA52" s="87"/>
      <c r="CB52" s="87"/>
      <c r="CC52" s="87"/>
      <c r="CD52" s="87"/>
      <c r="CE52" s="87"/>
      <c r="CF52" s="87"/>
      <c r="CG52" s="87"/>
      <c r="CH52" s="87"/>
      <c r="CI52" s="87"/>
      <c r="CJ52" s="87"/>
      <c r="CK52" s="87"/>
      <c r="CL52" s="87"/>
      <c r="CM52" s="87"/>
      <c r="CN52" s="87"/>
      <c r="CO52" s="87"/>
      <c r="CP52" s="87"/>
      <c r="CQ52" s="87"/>
      <c r="CR52" s="87"/>
      <c r="CS52" s="87"/>
      <c r="CT52" s="87"/>
      <c r="CU52" s="87"/>
      <c r="CV52" s="87"/>
      <c r="CW52" s="87"/>
      <c r="CX52" s="87"/>
      <c r="CY52" s="87"/>
      <c r="CZ52" s="87"/>
      <c r="DA52" s="87"/>
      <c r="DB52" s="87"/>
      <c r="DC52" s="87"/>
      <c r="DD52" s="87"/>
      <c r="DE52" s="87"/>
      <c r="DF52" s="87"/>
      <c r="DG52" s="87"/>
      <c r="DH52" s="87"/>
      <c r="DI52" s="87"/>
      <c r="DJ52" s="87"/>
      <c r="DK52" s="87"/>
      <c r="DL52" s="87"/>
      <c r="DM52" s="87"/>
      <c r="DN52" s="87"/>
      <c r="DO52" s="87"/>
      <c r="DP52" s="87"/>
      <c r="DQ52" s="87"/>
      <c r="DR52" s="87"/>
      <c r="DS52" s="87"/>
      <c r="DT52" s="87"/>
      <c r="DU52" s="87"/>
      <c r="DV52" s="87"/>
      <c r="DW52" s="87"/>
      <c r="DX52" s="87"/>
      <c r="DY52" s="87"/>
      <c r="DZ52" s="87"/>
      <c r="EA52" s="87"/>
      <c r="EB52" s="87"/>
      <c r="EC52" s="87"/>
      <c r="ED52" s="87"/>
      <c r="EE52" s="87"/>
      <c r="EF52" s="87"/>
      <c r="EG52" s="87"/>
      <c r="EH52" s="87"/>
      <c r="EI52" s="87"/>
      <c r="EJ52" s="87"/>
      <c r="EK52" s="87"/>
      <c r="EL52" s="87"/>
      <c r="EM52" s="87"/>
      <c r="EN52" s="87"/>
      <c r="EO52" s="87"/>
      <c r="EP52" s="87"/>
      <c r="EQ52" s="87"/>
      <c r="ER52" s="87"/>
      <c r="ES52" s="87"/>
      <c r="ET52" s="87"/>
      <c r="EU52" s="87"/>
      <c r="EV52" s="87"/>
      <c r="EW52" s="87"/>
      <c r="EX52" s="87"/>
      <c r="EY52" s="87"/>
      <c r="EZ52" s="87"/>
      <c r="FA52" s="87"/>
      <c r="FB52" s="87"/>
      <c r="FC52" s="87"/>
      <c r="FD52" s="87"/>
      <c r="FE52" s="87"/>
      <c r="FF52" s="87"/>
      <c r="FG52" s="87"/>
      <c r="FH52" s="87"/>
      <c r="FI52" s="87"/>
      <c r="FJ52" s="87"/>
      <c r="FK52" s="87"/>
      <c r="FL52" s="87"/>
      <c r="FM52" s="87"/>
      <c r="FN52" s="87"/>
      <c r="FO52" s="87"/>
      <c r="FP52" s="87"/>
      <c r="FQ52" s="87"/>
      <c r="FR52" s="87"/>
      <c r="FS52" s="87"/>
      <c r="FT52" s="87"/>
      <c r="FU52" s="87"/>
      <c r="FV52" s="87"/>
      <c r="FW52" s="87"/>
      <c r="FX52" s="87"/>
      <c r="FY52" s="87"/>
      <c r="FZ52" s="87"/>
      <c r="GA52" s="87"/>
      <c r="GB52" s="87"/>
      <c r="GC52" s="87"/>
      <c r="GD52" s="87"/>
      <c r="GE52" s="87"/>
      <c r="GF52" s="87"/>
      <c r="GG52" s="87"/>
      <c r="GH52" s="87"/>
      <c r="GI52" s="87"/>
      <c r="GJ52" s="87"/>
      <c r="GK52" s="87"/>
      <c r="GL52" s="87"/>
      <c r="GM52" s="87"/>
      <c r="GN52" s="87"/>
      <c r="GO52" s="87"/>
      <c r="GP52" s="87"/>
      <c r="GQ52" s="87"/>
      <c r="GR52" s="87"/>
      <c r="GS52" s="87"/>
      <c r="GT52" s="87"/>
      <c r="GU52" s="87"/>
      <c r="GV52" s="87"/>
      <c r="GW52" s="87"/>
      <c r="GX52" s="87"/>
      <c r="GY52" s="87"/>
      <c r="GZ52" s="87"/>
      <c r="HA52" s="87"/>
      <c r="HB52" s="87"/>
      <c r="HC52" s="87"/>
      <c r="HD52" s="87"/>
      <c r="HE52" s="87"/>
      <c r="HF52" s="87"/>
      <c r="HG52" s="87"/>
      <c r="HH52" s="87"/>
      <c r="HI52" s="87"/>
      <c r="HJ52" s="87"/>
      <c r="HK52" s="87"/>
      <c r="HL52" s="87"/>
      <c r="HM52" s="87"/>
      <c r="HN52" s="87"/>
      <c r="HO52" s="87"/>
      <c r="HP52" s="87"/>
      <c r="HQ52" s="87"/>
      <c r="HR52" s="87"/>
      <c r="HS52" s="87"/>
      <c r="HT52" s="87"/>
      <c r="HU52" s="87"/>
      <c r="HV52" s="87"/>
      <c r="HW52" s="87"/>
      <c r="HX52" s="87"/>
      <c r="HY52" s="87"/>
      <c r="HZ52" s="87"/>
      <c r="IA52" s="87"/>
      <c r="IB52" s="87"/>
      <c r="IC52" s="87"/>
      <c r="ID52" s="87"/>
      <c r="IE52" s="87"/>
      <c r="IF52" s="87"/>
      <c r="IG52" s="87"/>
      <c r="IH52" s="87"/>
      <c r="II52" s="87"/>
      <c r="IJ52" s="87"/>
      <c r="IK52" s="87"/>
      <c r="IL52" s="87"/>
      <c r="IM52" s="87"/>
      <c r="IN52" s="87"/>
      <c r="IO52" s="87"/>
      <c r="IP52" s="87"/>
      <c r="IQ52" s="87"/>
      <c r="IR52" s="87"/>
      <c r="IS52" s="87"/>
      <c r="IT52" s="87"/>
    </row>
    <row r="53" spans="1:254" x14ac:dyDescent="0.2">
      <c r="A53" s="51">
        <v>47</v>
      </c>
      <c r="B53" s="120" t="s">
        <v>88</v>
      </c>
      <c r="C53" s="117">
        <v>2002</v>
      </c>
      <c r="D53" s="117">
        <v>5</v>
      </c>
      <c r="E53" s="117" t="s">
        <v>13</v>
      </c>
      <c r="F53" s="117">
        <v>1636.5</v>
      </c>
      <c r="G53" s="117">
        <v>0</v>
      </c>
      <c r="H53" s="117">
        <v>160.30000000000001</v>
      </c>
      <c r="I53" s="113"/>
      <c r="J53" s="109"/>
      <c r="K53" s="109"/>
      <c r="L53" s="115">
        <v>45.347999999999999</v>
      </c>
      <c r="M53" s="122">
        <v>49.631</v>
      </c>
      <c r="N53" s="122">
        <v>47.252000000000002</v>
      </c>
      <c r="O53" s="131">
        <v>34.131</v>
      </c>
      <c r="P53" s="122">
        <v>23.227</v>
      </c>
      <c r="Q53" s="109">
        <v>20.38</v>
      </c>
      <c r="R53" s="122">
        <v>7.08</v>
      </c>
      <c r="S53" s="26">
        <f t="shared" ref="S53" si="22">I53+J53+K53+L53</f>
        <v>45.347999999999999</v>
      </c>
      <c r="T53" s="26">
        <f t="shared" ref="T53" si="23">M53+N53+O53+P53+Q53+R53</f>
        <v>181.70100000000002</v>
      </c>
      <c r="U53" s="15">
        <f t="shared" ref="U53" si="24">S53+T53</f>
        <v>227.04900000000004</v>
      </c>
      <c r="V53" s="118">
        <f>0.0222*F53*12</f>
        <v>435.96360000000004</v>
      </c>
      <c r="W53" s="27">
        <f t="shared" ref="W53" si="25">1-(U53/V53)</f>
        <v>0.47920193337241912</v>
      </c>
      <c r="X53" s="15">
        <f t="shared" ref="X53" si="26">(U53/9)</f>
        <v>25.227666666666671</v>
      </c>
    </row>
    <row r="54" spans="1:254" x14ac:dyDescent="0.2">
      <c r="A54" s="51">
        <v>48</v>
      </c>
      <c r="B54" s="16" t="s">
        <v>33</v>
      </c>
      <c r="C54" s="17">
        <v>2003</v>
      </c>
      <c r="D54" s="38">
        <v>0.8</v>
      </c>
      <c r="E54" s="17" t="s">
        <v>14</v>
      </c>
      <c r="F54" s="28">
        <v>3057.6</v>
      </c>
      <c r="G54" s="40"/>
      <c r="H54" s="20">
        <v>300.43</v>
      </c>
      <c r="I54" s="21">
        <v>3.1850000000000001</v>
      </c>
      <c r="J54" s="22">
        <v>33.880000000000003</v>
      </c>
      <c r="K54" s="23">
        <v>64.814999999999998</v>
      </c>
      <c r="L54" s="23">
        <v>94.766999999999996</v>
      </c>
      <c r="M54" s="83">
        <v>98.694999999999993</v>
      </c>
      <c r="N54" s="24">
        <v>92.852000000000004</v>
      </c>
      <c r="O54" s="130">
        <v>69.971000000000004</v>
      </c>
      <c r="P54" s="23">
        <v>54.258000000000003</v>
      </c>
      <c r="Q54" s="23">
        <v>48.456000000000003</v>
      </c>
      <c r="R54" s="23">
        <v>19.477</v>
      </c>
      <c r="S54" s="26">
        <f t="shared" si="3"/>
        <v>196.64699999999999</v>
      </c>
      <c r="T54" s="26">
        <f t="shared" si="4"/>
        <v>383.709</v>
      </c>
      <c r="U54" s="15">
        <f t="shared" si="0"/>
        <v>580.35599999999999</v>
      </c>
      <c r="V54" s="29">
        <v>524.44000000000005</v>
      </c>
      <c r="W54" s="27">
        <f t="shared" si="1"/>
        <v>-0.10662039508809373</v>
      </c>
      <c r="X54" s="15">
        <f t="shared" si="2"/>
        <v>64.483999999999995</v>
      </c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</row>
    <row r="55" spans="1:254" x14ac:dyDescent="0.2">
      <c r="A55" s="51">
        <v>49</v>
      </c>
      <c r="B55" s="16" t="s">
        <v>47</v>
      </c>
      <c r="C55" s="17">
        <v>1993</v>
      </c>
      <c r="D55" s="38">
        <v>5</v>
      </c>
      <c r="E55" s="17" t="s">
        <v>13</v>
      </c>
      <c r="F55" s="28">
        <v>1947.7</v>
      </c>
      <c r="G55" s="40"/>
      <c r="H55" s="32">
        <v>153</v>
      </c>
      <c r="I55" s="21">
        <v>1.004</v>
      </c>
      <c r="J55" s="22">
        <v>20.492999999999999</v>
      </c>
      <c r="K55" s="23">
        <v>39.747</v>
      </c>
      <c r="L55" s="23">
        <v>58.015000000000001</v>
      </c>
      <c r="M55" s="83">
        <v>57.970999999999997</v>
      </c>
      <c r="N55" s="24">
        <v>56.23</v>
      </c>
      <c r="O55" s="130">
        <v>41.81</v>
      </c>
      <c r="P55" s="23">
        <v>33.840000000000003</v>
      </c>
      <c r="Q55" s="23">
        <v>27.373000000000001</v>
      </c>
      <c r="R55" s="23">
        <v>7.9950000000000001</v>
      </c>
      <c r="S55" s="26">
        <f t="shared" si="3"/>
        <v>119.259</v>
      </c>
      <c r="T55" s="26">
        <f t="shared" si="4"/>
        <v>225.21899999999999</v>
      </c>
      <c r="U55" s="15">
        <f t="shared" si="0"/>
        <v>344.47800000000001</v>
      </c>
      <c r="V55" s="29">
        <v>503.33</v>
      </c>
      <c r="W55" s="27">
        <f t="shared" si="1"/>
        <v>0.31560209008006668</v>
      </c>
      <c r="X55" s="15">
        <f t="shared" si="2"/>
        <v>38.275333333333336</v>
      </c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  <c r="AW55" s="57"/>
      <c r="AX55" s="57"/>
      <c r="AY55" s="57"/>
      <c r="AZ55" s="57"/>
      <c r="BA55" s="57"/>
      <c r="BB55" s="57"/>
      <c r="BC55" s="57"/>
      <c r="BD55" s="57"/>
      <c r="BE55" s="57"/>
      <c r="BF55" s="57"/>
      <c r="BG55" s="57"/>
      <c r="BH55" s="57"/>
      <c r="BI55" s="57"/>
      <c r="BJ55" s="57"/>
      <c r="BK55" s="57"/>
      <c r="BL55" s="57"/>
      <c r="BM55" s="57"/>
      <c r="BN55" s="57"/>
      <c r="BO55" s="57"/>
      <c r="BP55" s="57"/>
      <c r="BQ55" s="57"/>
      <c r="BR55" s="57"/>
      <c r="BS55" s="57"/>
      <c r="BT55" s="57"/>
      <c r="BU55" s="57"/>
      <c r="BV55" s="57"/>
      <c r="BW55" s="57"/>
      <c r="BX55" s="57"/>
      <c r="BY55" s="57"/>
      <c r="BZ55" s="57"/>
      <c r="CA55" s="57"/>
      <c r="CB55" s="57"/>
      <c r="CC55" s="57"/>
      <c r="CD55" s="57"/>
      <c r="CE55" s="57"/>
      <c r="CF55" s="57"/>
      <c r="CG55" s="57"/>
      <c r="CH55" s="57"/>
      <c r="CI55" s="57"/>
      <c r="CJ55" s="57"/>
      <c r="CK55" s="57"/>
      <c r="CL55" s="57"/>
      <c r="CM55" s="57"/>
      <c r="CN55" s="57"/>
      <c r="CO55" s="57"/>
      <c r="CP55" s="57"/>
      <c r="CQ55" s="57"/>
      <c r="CR55" s="57"/>
      <c r="CS55" s="57"/>
      <c r="CT55" s="57"/>
      <c r="CU55" s="57"/>
      <c r="CV55" s="57"/>
      <c r="CW55" s="57"/>
      <c r="CX55" s="57"/>
      <c r="CY55" s="57"/>
      <c r="CZ55" s="57"/>
      <c r="DA55" s="57"/>
      <c r="DB55" s="57"/>
      <c r="DC55" s="57"/>
      <c r="DD55" s="57"/>
      <c r="DE55" s="57"/>
      <c r="DF55" s="57"/>
      <c r="DG55" s="57"/>
      <c r="DH55" s="57"/>
      <c r="DI55" s="57"/>
      <c r="DJ55" s="57"/>
      <c r="DK55" s="57"/>
      <c r="DL55" s="57"/>
      <c r="DM55" s="57"/>
      <c r="DN55" s="57"/>
      <c r="DO55" s="57"/>
      <c r="DP55" s="57"/>
      <c r="DQ55" s="57"/>
      <c r="DR55" s="57"/>
      <c r="DS55" s="57"/>
      <c r="DT55" s="57"/>
      <c r="DU55" s="57"/>
      <c r="DV55" s="57"/>
      <c r="DW55" s="57"/>
      <c r="DX55" s="57"/>
      <c r="DY55" s="57"/>
      <c r="DZ55" s="57"/>
      <c r="EA55" s="57"/>
      <c r="EB55" s="57"/>
      <c r="EC55" s="57"/>
      <c r="ED55" s="57"/>
      <c r="EE55" s="57"/>
      <c r="EF55" s="57"/>
      <c r="EG55" s="57"/>
      <c r="EH55" s="57"/>
      <c r="EI55" s="57"/>
      <c r="EJ55" s="57"/>
      <c r="EK55" s="57"/>
      <c r="EL55" s="57"/>
      <c r="EM55" s="57"/>
      <c r="EN55" s="57"/>
      <c r="EO55" s="57"/>
      <c r="EP55" s="57"/>
      <c r="EQ55" s="57"/>
      <c r="ER55" s="57"/>
      <c r="ES55" s="57"/>
      <c r="ET55" s="57"/>
      <c r="EU55" s="57"/>
      <c r="EV55" s="57"/>
      <c r="EW55" s="57"/>
      <c r="EX55" s="57"/>
      <c r="EY55" s="57"/>
      <c r="EZ55" s="57"/>
      <c r="FA55" s="57"/>
      <c r="FB55" s="57"/>
      <c r="FC55" s="57"/>
      <c r="FD55" s="57"/>
      <c r="FE55" s="57"/>
      <c r="FF55" s="57"/>
      <c r="FG55" s="57"/>
      <c r="FH55" s="57"/>
      <c r="FI55" s="57"/>
      <c r="FJ55" s="57"/>
      <c r="FK55" s="57"/>
      <c r="FL55" s="57"/>
      <c r="FM55" s="57"/>
      <c r="FN55" s="57"/>
      <c r="FO55" s="57"/>
      <c r="FP55" s="57"/>
      <c r="FQ55" s="57"/>
      <c r="FR55" s="57"/>
      <c r="FS55" s="57"/>
      <c r="FT55" s="57"/>
      <c r="FU55" s="57"/>
      <c r="FV55" s="57"/>
      <c r="FW55" s="57"/>
      <c r="FX55" s="57"/>
      <c r="FY55" s="57"/>
      <c r="FZ55" s="57"/>
      <c r="GA55" s="57"/>
      <c r="GB55" s="57"/>
      <c r="GC55" s="57"/>
      <c r="GD55" s="57"/>
      <c r="GE55" s="57"/>
      <c r="GF55" s="57"/>
      <c r="GG55" s="57"/>
      <c r="GH55" s="57"/>
      <c r="GI55" s="57"/>
      <c r="GJ55" s="57"/>
      <c r="GK55" s="57"/>
      <c r="GL55" s="57"/>
      <c r="GM55" s="57"/>
      <c r="GN55" s="57"/>
      <c r="GO55" s="57"/>
      <c r="GP55" s="57"/>
      <c r="GQ55" s="57"/>
      <c r="GR55" s="57"/>
      <c r="GS55" s="57"/>
      <c r="GT55" s="57"/>
      <c r="GU55" s="57"/>
      <c r="GV55" s="57"/>
      <c r="GW55" s="57"/>
      <c r="GX55" s="57"/>
      <c r="GY55" s="57"/>
      <c r="GZ55" s="57"/>
      <c r="HA55" s="57"/>
      <c r="HB55" s="57"/>
      <c r="HC55" s="57"/>
      <c r="HD55" s="57"/>
      <c r="HE55" s="57"/>
      <c r="HF55" s="57"/>
      <c r="HG55" s="57"/>
      <c r="HH55" s="57"/>
      <c r="HI55" s="57"/>
      <c r="HJ55" s="57"/>
      <c r="HK55" s="57"/>
      <c r="HL55" s="57"/>
      <c r="HM55" s="57"/>
      <c r="HN55" s="57"/>
      <c r="HO55" s="57"/>
      <c r="HP55" s="57"/>
      <c r="HQ55" s="57"/>
      <c r="HR55" s="57"/>
      <c r="HS55" s="57"/>
      <c r="HT55" s="57"/>
      <c r="HU55" s="57"/>
      <c r="HV55" s="57"/>
      <c r="HW55" s="57"/>
      <c r="HX55" s="57"/>
      <c r="HY55" s="57"/>
      <c r="HZ55" s="57"/>
      <c r="IA55" s="57"/>
      <c r="IB55" s="57"/>
      <c r="IC55" s="57"/>
      <c r="ID55" s="57"/>
      <c r="IE55" s="57"/>
      <c r="IF55" s="57"/>
      <c r="IG55" s="57"/>
      <c r="IH55" s="57"/>
      <c r="II55" s="57"/>
      <c r="IJ55" s="57"/>
      <c r="IK55" s="57"/>
      <c r="IL55" s="57"/>
      <c r="IM55" s="57"/>
      <c r="IN55" s="57"/>
      <c r="IO55" s="57"/>
      <c r="IP55" s="57"/>
      <c r="IQ55" s="57"/>
      <c r="IR55" s="57"/>
      <c r="IS55" s="57"/>
      <c r="IT55" s="57"/>
    </row>
    <row r="56" spans="1:254" x14ac:dyDescent="0.2">
      <c r="A56" s="51">
        <v>50</v>
      </c>
      <c r="B56" s="16" t="s">
        <v>34</v>
      </c>
      <c r="C56" s="17">
        <v>1998</v>
      </c>
      <c r="D56" s="17">
        <v>5</v>
      </c>
      <c r="E56" s="17" t="s">
        <v>13</v>
      </c>
      <c r="F56" s="18">
        <v>5734.8</v>
      </c>
      <c r="G56" s="40"/>
      <c r="H56" s="32">
        <v>430.7</v>
      </c>
      <c r="I56" s="21">
        <v>0.433</v>
      </c>
      <c r="J56" s="22">
        <v>61.271999999999998</v>
      </c>
      <c r="K56" s="23">
        <v>113.94</v>
      </c>
      <c r="L56" s="23">
        <v>169.33600000000001</v>
      </c>
      <c r="M56" s="83">
        <v>191.62700000000001</v>
      </c>
      <c r="N56" s="24">
        <v>182.94800000000001</v>
      </c>
      <c r="O56" s="130">
        <v>133.863</v>
      </c>
      <c r="P56" s="23">
        <v>110.718</v>
      </c>
      <c r="Q56" s="23">
        <v>88.043999999999997</v>
      </c>
      <c r="R56" s="23">
        <v>25.638999999999999</v>
      </c>
      <c r="S56" s="26">
        <f t="shared" si="3"/>
        <v>344.98099999999999</v>
      </c>
      <c r="T56" s="26">
        <f t="shared" si="4"/>
        <v>732.83900000000006</v>
      </c>
      <c r="U56" s="15">
        <f t="shared" si="0"/>
        <v>1077.8200000000002</v>
      </c>
      <c r="V56" s="29">
        <v>1466.91</v>
      </c>
      <c r="W56" s="27">
        <f t="shared" si="1"/>
        <v>0.26524462986822639</v>
      </c>
      <c r="X56" s="15">
        <f t="shared" si="2"/>
        <v>119.75777777777779</v>
      </c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  <c r="IT56" s="2"/>
    </row>
    <row r="57" spans="1:254" x14ac:dyDescent="0.2">
      <c r="A57" s="51">
        <v>51</v>
      </c>
      <c r="B57" s="16" t="s">
        <v>35</v>
      </c>
      <c r="C57" s="17">
        <v>1995</v>
      </c>
      <c r="D57" s="17">
        <v>4</v>
      </c>
      <c r="E57" s="17" t="s">
        <v>13</v>
      </c>
      <c r="F57" s="28">
        <v>634.79999999999995</v>
      </c>
      <c r="G57" s="45"/>
      <c r="H57" s="32">
        <v>47.6</v>
      </c>
      <c r="I57" s="21">
        <v>0</v>
      </c>
      <c r="J57" s="22">
        <v>4.0090000000000003</v>
      </c>
      <c r="K57" s="23">
        <v>8.3770000000000007</v>
      </c>
      <c r="L57" s="23">
        <v>13.106999999999999</v>
      </c>
      <c r="M57" s="83">
        <v>13.725</v>
      </c>
      <c r="N57" s="24">
        <v>13.003</v>
      </c>
      <c r="O57" s="130">
        <v>9.41</v>
      </c>
      <c r="P57" s="23">
        <v>7.0990000000000002</v>
      </c>
      <c r="Q57" s="23">
        <v>5.9359999999999999</v>
      </c>
      <c r="R57" s="23">
        <v>2.0139999999999998</v>
      </c>
      <c r="S57" s="26">
        <f t="shared" si="3"/>
        <v>25.493000000000002</v>
      </c>
      <c r="T57" s="26">
        <f t="shared" si="4"/>
        <v>51.187000000000012</v>
      </c>
      <c r="U57" s="15">
        <f t="shared" si="0"/>
        <v>76.680000000000007</v>
      </c>
      <c r="V57" s="29">
        <v>187.98</v>
      </c>
      <c r="W57" s="27">
        <f t="shared" si="1"/>
        <v>0.5920842642834343</v>
      </c>
      <c r="X57" s="15">
        <f t="shared" si="2"/>
        <v>8.5200000000000014</v>
      </c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</row>
    <row r="58" spans="1:254" x14ac:dyDescent="0.2">
      <c r="A58" s="51">
        <v>52</v>
      </c>
      <c r="B58" s="16" t="s">
        <v>36</v>
      </c>
      <c r="C58" s="17">
        <v>1967</v>
      </c>
      <c r="D58" s="17">
        <v>5</v>
      </c>
      <c r="E58" s="17" t="s">
        <v>14</v>
      </c>
      <c r="F58" s="28">
        <v>1583.6</v>
      </c>
      <c r="G58" s="45">
        <v>152.80000000000001</v>
      </c>
      <c r="H58" s="32">
        <v>142.30000000000001</v>
      </c>
      <c r="I58" s="21">
        <v>2.6520000000000001</v>
      </c>
      <c r="J58" s="22">
        <v>19.678999999999998</v>
      </c>
      <c r="K58" s="23">
        <v>37.646999999999998</v>
      </c>
      <c r="L58" s="23">
        <v>55.043999999999997</v>
      </c>
      <c r="M58" s="83">
        <v>57.637999999999998</v>
      </c>
      <c r="N58" s="24">
        <v>58.85</v>
      </c>
      <c r="O58" s="130">
        <v>46.082999999999998</v>
      </c>
      <c r="P58" s="23">
        <v>38.384</v>
      </c>
      <c r="Q58" s="23">
        <v>35.738</v>
      </c>
      <c r="R58" s="23">
        <v>15.102</v>
      </c>
      <c r="S58" s="26">
        <f t="shared" si="3"/>
        <v>115.02199999999999</v>
      </c>
      <c r="T58" s="26">
        <f t="shared" si="4"/>
        <v>251.79499999999999</v>
      </c>
      <c r="U58" s="15">
        <f t="shared" si="0"/>
        <v>366.81700000000001</v>
      </c>
      <c r="V58" s="29">
        <v>450.75</v>
      </c>
      <c r="W58" s="27">
        <f t="shared" si="1"/>
        <v>0.18620743205768164</v>
      </c>
      <c r="X58" s="15">
        <f t="shared" si="2"/>
        <v>40.757444444444445</v>
      </c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</row>
    <row r="59" spans="1:254" x14ac:dyDescent="0.2">
      <c r="A59" s="51">
        <v>53</v>
      </c>
      <c r="B59" s="16" t="s">
        <v>37</v>
      </c>
      <c r="C59" s="17">
        <v>1967</v>
      </c>
      <c r="D59" s="17">
        <v>5</v>
      </c>
      <c r="E59" s="17" t="s">
        <v>14</v>
      </c>
      <c r="F59" s="31">
        <v>1778.4</v>
      </c>
      <c r="G59" s="46"/>
      <c r="H59" s="32">
        <v>139.6</v>
      </c>
      <c r="I59" s="21">
        <v>2.7639999999999998</v>
      </c>
      <c r="J59" s="22">
        <v>20.51</v>
      </c>
      <c r="K59" s="23">
        <v>39.235999999999997</v>
      </c>
      <c r="L59" s="23">
        <v>57.366999999999997</v>
      </c>
      <c r="M59" s="83">
        <v>58.78</v>
      </c>
      <c r="N59" s="24">
        <v>59.512</v>
      </c>
      <c r="O59" s="130">
        <v>45.603000000000002</v>
      </c>
      <c r="P59" s="23">
        <v>36.622</v>
      </c>
      <c r="Q59" s="23">
        <v>33.734999999999999</v>
      </c>
      <c r="R59" s="23">
        <v>14.227</v>
      </c>
      <c r="S59" s="26">
        <f t="shared" si="3"/>
        <v>119.877</v>
      </c>
      <c r="T59" s="26">
        <f t="shared" si="4"/>
        <v>248.47900000000001</v>
      </c>
      <c r="U59" s="15">
        <f t="shared" si="0"/>
        <v>368.35599999999999</v>
      </c>
      <c r="V59" s="29">
        <v>460.96</v>
      </c>
      <c r="W59" s="27">
        <f t="shared" si="1"/>
        <v>0.20089378687955572</v>
      </c>
      <c r="X59" s="15">
        <f t="shared" si="2"/>
        <v>40.928444444444445</v>
      </c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  <c r="IS59" s="2"/>
      <c r="IT59" s="2"/>
    </row>
    <row r="60" spans="1:254" x14ac:dyDescent="0.2">
      <c r="A60" s="51">
        <v>54</v>
      </c>
      <c r="B60" s="16" t="s">
        <v>48</v>
      </c>
      <c r="C60" s="17">
        <v>1967</v>
      </c>
      <c r="D60" s="17">
        <v>5</v>
      </c>
      <c r="E60" s="17" t="s">
        <v>14</v>
      </c>
      <c r="F60" s="31">
        <v>4393.5</v>
      </c>
      <c r="G60" s="46">
        <v>212.3</v>
      </c>
      <c r="H60" s="32">
        <v>377.8</v>
      </c>
      <c r="I60" s="21">
        <v>6.7830000000000004</v>
      </c>
      <c r="J60" s="22">
        <v>60.139000000000003</v>
      </c>
      <c r="K60" s="23">
        <v>96.119</v>
      </c>
      <c r="L60" s="23">
        <v>142.64699999999999</v>
      </c>
      <c r="M60" s="83">
        <v>150.22999999999999</v>
      </c>
      <c r="N60" s="24">
        <v>146.488</v>
      </c>
      <c r="O60" s="130">
        <v>115.137</v>
      </c>
      <c r="P60" s="23">
        <v>96.168000000000006</v>
      </c>
      <c r="Q60" s="23">
        <v>90.581000000000003</v>
      </c>
      <c r="R60" s="23">
        <v>38.28</v>
      </c>
      <c r="S60" s="26">
        <f t="shared" si="3"/>
        <v>305.68799999999999</v>
      </c>
      <c r="T60" s="26">
        <f t="shared" si="4"/>
        <v>636.8839999999999</v>
      </c>
      <c r="U60" s="15">
        <f t="shared" si="0"/>
        <v>942.57199999999989</v>
      </c>
      <c r="V60" s="29">
        <v>1193.43</v>
      </c>
      <c r="W60" s="27">
        <f t="shared" si="1"/>
        <v>0.21019917380994291</v>
      </c>
      <c r="X60" s="15">
        <f t="shared" si="2"/>
        <v>104.73022222222221</v>
      </c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  <c r="BH60" s="57"/>
      <c r="BI60" s="57"/>
      <c r="BJ60" s="57"/>
      <c r="BK60" s="57"/>
      <c r="BL60" s="57"/>
      <c r="BM60" s="57"/>
      <c r="BN60" s="57"/>
      <c r="BO60" s="57"/>
      <c r="BP60" s="57"/>
      <c r="BQ60" s="57"/>
      <c r="BR60" s="57"/>
      <c r="BS60" s="57"/>
      <c r="BT60" s="57"/>
      <c r="BU60" s="57"/>
      <c r="BV60" s="57"/>
      <c r="BW60" s="57"/>
      <c r="BX60" s="57"/>
      <c r="BY60" s="57"/>
      <c r="BZ60" s="57"/>
      <c r="CA60" s="57"/>
      <c r="CB60" s="57"/>
      <c r="CC60" s="57"/>
      <c r="CD60" s="57"/>
      <c r="CE60" s="57"/>
      <c r="CF60" s="57"/>
      <c r="CG60" s="57"/>
      <c r="CH60" s="57"/>
      <c r="CI60" s="57"/>
      <c r="CJ60" s="57"/>
      <c r="CK60" s="57"/>
      <c r="CL60" s="57"/>
      <c r="CM60" s="57"/>
      <c r="CN60" s="57"/>
      <c r="CO60" s="57"/>
      <c r="CP60" s="57"/>
      <c r="CQ60" s="57"/>
      <c r="CR60" s="57"/>
      <c r="CS60" s="57"/>
      <c r="CT60" s="57"/>
      <c r="CU60" s="57"/>
      <c r="CV60" s="57"/>
      <c r="CW60" s="57"/>
      <c r="CX60" s="57"/>
      <c r="CY60" s="57"/>
      <c r="CZ60" s="57"/>
      <c r="DA60" s="57"/>
      <c r="DB60" s="57"/>
      <c r="DC60" s="57"/>
      <c r="DD60" s="57"/>
      <c r="DE60" s="57"/>
      <c r="DF60" s="57"/>
      <c r="DG60" s="57"/>
      <c r="DH60" s="57"/>
      <c r="DI60" s="57"/>
      <c r="DJ60" s="57"/>
      <c r="DK60" s="57"/>
      <c r="DL60" s="57"/>
      <c r="DM60" s="57"/>
      <c r="DN60" s="57"/>
      <c r="DO60" s="57"/>
      <c r="DP60" s="57"/>
      <c r="DQ60" s="57"/>
      <c r="DR60" s="57"/>
      <c r="DS60" s="57"/>
      <c r="DT60" s="57"/>
      <c r="DU60" s="57"/>
      <c r="DV60" s="57"/>
      <c r="DW60" s="57"/>
      <c r="DX60" s="57"/>
      <c r="DY60" s="57"/>
      <c r="DZ60" s="57"/>
      <c r="EA60" s="57"/>
      <c r="EB60" s="57"/>
      <c r="EC60" s="57"/>
      <c r="ED60" s="57"/>
      <c r="EE60" s="57"/>
      <c r="EF60" s="57"/>
      <c r="EG60" s="57"/>
      <c r="EH60" s="57"/>
      <c r="EI60" s="57"/>
      <c r="EJ60" s="57"/>
      <c r="EK60" s="57"/>
      <c r="EL60" s="57"/>
      <c r="EM60" s="57"/>
      <c r="EN60" s="57"/>
      <c r="EO60" s="57"/>
      <c r="EP60" s="57"/>
      <c r="EQ60" s="57"/>
      <c r="ER60" s="57"/>
      <c r="ES60" s="57"/>
      <c r="ET60" s="57"/>
      <c r="EU60" s="57"/>
      <c r="EV60" s="57"/>
      <c r="EW60" s="57"/>
      <c r="EX60" s="57"/>
      <c r="EY60" s="57"/>
      <c r="EZ60" s="57"/>
      <c r="FA60" s="57"/>
      <c r="FB60" s="57"/>
      <c r="FC60" s="57"/>
      <c r="FD60" s="57"/>
      <c r="FE60" s="57"/>
      <c r="FF60" s="57"/>
      <c r="FG60" s="57"/>
      <c r="FH60" s="57"/>
      <c r="FI60" s="57"/>
      <c r="FJ60" s="57"/>
      <c r="FK60" s="57"/>
      <c r="FL60" s="57"/>
      <c r="FM60" s="57"/>
      <c r="FN60" s="57"/>
      <c r="FO60" s="57"/>
      <c r="FP60" s="57"/>
      <c r="FQ60" s="57"/>
      <c r="FR60" s="57"/>
      <c r="FS60" s="57"/>
      <c r="FT60" s="57"/>
      <c r="FU60" s="57"/>
      <c r="FV60" s="57"/>
      <c r="FW60" s="57"/>
      <c r="FX60" s="57"/>
      <c r="FY60" s="57"/>
      <c r="FZ60" s="57"/>
      <c r="GA60" s="57"/>
      <c r="GB60" s="57"/>
      <c r="GC60" s="57"/>
      <c r="GD60" s="57"/>
      <c r="GE60" s="57"/>
      <c r="GF60" s="57"/>
      <c r="GG60" s="57"/>
      <c r="GH60" s="57"/>
      <c r="GI60" s="57"/>
      <c r="GJ60" s="57"/>
      <c r="GK60" s="57"/>
      <c r="GL60" s="57"/>
      <c r="GM60" s="57"/>
      <c r="GN60" s="57"/>
      <c r="GO60" s="57"/>
      <c r="GP60" s="57"/>
      <c r="GQ60" s="57"/>
      <c r="GR60" s="57"/>
      <c r="GS60" s="57"/>
      <c r="GT60" s="57"/>
      <c r="GU60" s="57"/>
      <c r="GV60" s="57"/>
      <c r="GW60" s="57"/>
      <c r="GX60" s="57"/>
      <c r="GY60" s="57"/>
      <c r="GZ60" s="57"/>
      <c r="HA60" s="57"/>
      <c r="HB60" s="57"/>
      <c r="HC60" s="57"/>
      <c r="HD60" s="57"/>
      <c r="HE60" s="57"/>
      <c r="HF60" s="57"/>
      <c r="HG60" s="57"/>
      <c r="HH60" s="57"/>
      <c r="HI60" s="57"/>
      <c r="HJ60" s="57"/>
      <c r="HK60" s="57"/>
      <c r="HL60" s="57"/>
      <c r="HM60" s="57"/>
      <c r="HN60" s="57"/>
      <c r="HO60" s="57"/>
      <c r="HP60" s="57"/>
      <c r="HQ60" s="57"/>
      <c r="HR60" s="57"/>
      <c r="HS60" s="57"/>
      <c r="HT60" s="57"/>
      <c r="HU60" s="57"/>
      <c r="HV60" s="57"/>
      <c r="HW60" s="57"/>
      <c r="HX60" s="57"/>
      <c r="HY60" s="57"/>
      <c r="HZ60" s="57"/>
      <c r="IA60" s="57"/>
      <c r="IB60" s="57"/>
      <c r="IC60" s="57"/>
      <c r="ID60" s="57"/>
      <c r="IE60" s="57"/>
      <c r="IF60" s="57"/>
      <c r="IG60" s="57"/>
      <c r="IH60" s="57"/>
      <c r="II60" s="57"/>
      <c r="IJ60" s="57"/>
      <c r="IK60" s="57"/>
      <c r="IL60" s="57"/>
      <c r="IM60" s="57"/>
      <c r="IN60" s="57"/>
      <c r="IO60" s="57"/>
      <c r="IP60" s="57"/>
      <c r="IQ60" s="57"/>
      <c r="IR60" s="57"/>
      <c r="IS60" s="57"/>
      <c r="IT60" s="57"/>
    </row>
    <row r="61" spans="1:254" x14ac:dyDescent="0.2">
      <c r="A61" s="51">
        <v>55</v>
      </c>
      <c r="B61" s="16" t="s">
        <v>49</v>
      </c>
      <c r="C61" s="17">
        <v>1967</v>
      </c>
      <c r="D61" s="17">
        <v>5</v>
      </c>
      <c r="E61" s="17" t="s">
        <v>14</v>
      </c>
      <c r="F61" s="31">
        <v>4492.8</v>
      </c>
      <c r="G61" s="46"/>
      <c r="H61" s="32">
        <v>338.8</v>
      </c>
      <c r="I61" s="21">
        <v>7.0149999999999997</v>
      </c>
      <c r="J61" s="22">
        <v>56.350999999999999</v>
      </c>
      <c r="K61" s="23">
        <v>99.983000000000004</v>
      </c>
      <c r="L61" s="23">
        <v>147.679</v>
      </c>
      <c r="M61" s="83">
        <v>152.90899999999999</v>
      </c>
      <c r="N61" s="24">
        <v>149.38</v>
      </c>
      <c r="O61" s="130">
        <v>116.836</v>
      </c>
      <c r="P61" s="23">
        <v>97.299000000000007</v>
      </c>
      <c r="Q61" s="23">
        <v>81.623000000000005</v>
      </c>
      <c r="R61" s="23">
        <v>27.175000000000001</v>
      </c>
      <c r="S61" s="26">
        <f t="shared" si="3"/>
        <v>311.02800000000002</v>
      </c>
      <c r="T61" s="26">
        <f t="shared" si="4"/>
        <v>625.22199999999998</v>
      </c>
      <c r="U61" s="15">
        <f t="shared" si="0"/>
        <v>936.25</v>
      </c>
      <c r="V61" s="29">
        <v>1164.51</v>
      </c>
      <c r="W61" s="27">
        <f t="shared" si="1"/>
        <v>0.19601377403371378</v>
      </c>
      <c r="X61" s="15">
        <f t="shared" si="2"/>
        <v>104.02777777777777</v>
      </c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7"/>
      <c r="BK61" s="57"/>
      <c r="BL61" s="57"/>
      <c r="BM61" s="57"/>
      <c r="BN61" s="57"/>
      <c r="BO61" s="57"/>
      <c r="BP61" s="57"/>
      <c r="BQ61" s="57"/>
      <c r="BR61" s="57"/>
      <c r="BS61" s="57"/>
      <c r="BT61" s="57"/>
      <c r="BU61" s="57"/>
      <c r="BV61" s="57"/>
      <c r="BW61" s="57"/>
      <c r="BX61" s="57"/>
      <c r="BY61" s="57"/>
      <c r="BZ61" s="57"/>
      <c r="CA61" s="57"/>
      <c r="CB61" s="57"/>
      <c r="CC61" s="57"/>
      <c r="CD61" s="57"/>
      <c r="CE61" s="57"/>
      <c r="CF61" s="57"/>
      <c r="CG61" s="57"/>
      <c r="CH61" s="57"/>
      <c r="CI61" s="57"/>
      <c r="CJ61" s="57"/>
      <c r="CK61" s="57"/>
      <c r="CL61" s="57"/>
      <c r="CM61" s="57"/>
      <c r="CN61" s="57"/>
      <c r="CO61" s="57"/>
      <c r="CP61" s="57"/>
      <c r="CQ61" s="57"/>
      <c r="CR61" s="57"/>
      <c r="CS61" s="57"/>
      <c r="CT61" s="57"/>
      <c r="CU61" s="57"/>
      <c r="CV61" s="57"/>
      <c r="CW61" s="57"/>
      <c r="CX61" s="57"/>
      <c r="CY61" s="57"/>
      <c r="CZ61" s="57"/>
      <c r="DA61" s="57"/>
      <c r="DB61" s="57"/>
      <c r="DC61" s="57"/>
      <c r="DD61" s="57"/>
      <c r="DE61" s="57"/>
      <c r="DF61" s="57"/>
      <c r="DG61" s="57"/>
      <c r="DH61" s="57"/>
      <c r="DI61" s="57"/>
      <c r="DJ61" s="57"/>
      <c r="DK61" s="57"/>
      <c r="DL61" s="57"/>
      <c r="DM61" s="57"/>
      <c r="DN61" s="57"/>
      <c r="DO61" s="57"/>
      <c r="DP61" s="57"/>
      <c r="DQ61" s="57"/>
      <c r="DR61" s="57"/>
      <c r="DS61" s="57"/>
      <c r="DT61" s="57"/>
      <c r="DU61" s="57"/>
      <c r="DV61" s="57"/>
      <c r="DW61" s="57"/>
      <c r="DX61" s="57"/>
      <c r="DY61" s="57"/>
      <c r="DZ61" s="57"/>
      <c r="EA61" s="57"/>
      <c r="EB61" s="57"/>
      <c r="EC61" s="57"/>
      <c r="ED61" s="57"/>
      <c r="EE61" s="57"/>
      <c r="EF61" s="57"/>
      <c r="EG61" s="57"/>
      <c r="EH61" s="57"/>
      <c r="EI61" s="57"/>
      <c r="EJ61" s="57"/>
      <c r="EK61" s="57"/>
      <c r="EL61" s="57"/>
      <c r="EM61" s="57"/>
      <c r="EN61" s="57"/>
      <c r="EO61" s="57"/>
      <c r="EP61" s="57"/>
      <c r="EQ61" s="57"/>
      <c r="ER61" s="57"/>
      <c r="ES61" s="57"/>
      <c r="ET61" s="57"/>
      <c r="EU61" s="57"/>
      <c r="EV61" s="57"/>
      <c r="EW61" s="57"/>
      <c r="EX61" s="57"/>
      <c r="EY61" s="57"/>
      <c r="EZ61" s="57"/>
      <c r="FA61" s="57"/>
      <c r="FB61" s="57"/>
      <c r="FC61" s="57"/>
      <c r="FD61" s="57"/>
      <c r="FE61" s="57"/>
      <c r="FF61" s="57"/>
      <c r="FG61" s="57"/>
      <c r="FH61" s="57"/>
      <c r="FI61" s="57"/>
      <c r="FJ61" s="57"/>
      <c r="FK61" s="57"/>
      <c r="FL61" s="57"/>
      <c r="FM61" s="57"/>
      <c r="FN61" s="57"/>
      <c r="FO61" s="57"/>
      <c r="FP61" s="57"/>
      <c r="FQ61" s="57"/>
      <c r="FR61" s="57"/>
      <c r="FS61" s="57"/>
      <c r="FT61" s="57"/>
      <c r="FU61" s="57"/>
      <c r="FV61" s="57"/>
      <c r="FW61" s="57"/>
      <c r="FX61" s="57"/>
      <c r="FY61" s="57"/>
      <c r="FZ61" s="57"/>
      <c r="GA61" s="57"/>
      <c r="GB61" s="57"/>
      <c r="GC61" s="57"/>
      <c r="GD61" s="57"/>
      <c r="GE61" s="57"/>
      <c r="GF61" s="57"/>
      <c r="GG61" s="57"/>
      <c r="GH61" s="57"/>
      <c r="GI61" s="57"/>
      <c r="GJ61" s="57"/>
      <c r="GK61" s="57"/>
      <c r="GL61" s="57"/>
      <c r="GM61" s="57"/>
      <c r="GN61" s="57"/>
      <c r="GO61" s="57"/>
      <c r="GP61" s="57"/>
      <c r="GQ61" s="57"/>
      <c r="GR61" s="57"/>
      <c r="GS61" s="57"/>
      <c r="GT61" s="57"/>
      <c r="GU61" s="57"/>
      <c r="GV61" s="57"/>
      <c r="GW61" s="57"/>
      <c r="GX61" s="57"/>
      <c r="GY61" s="57"/>
      <c r="GZ61" s="57"/>
      <c r="HA61" s="57"/>
      <c r="HB61" s="57"/>
      <c r="HC61" s="57"/>
      <c r="HD61" s="57"/>
      <c r="HE61" s="57"/>
      <c r="HF61" s="57"/>
      <c r="HG61" s="57"/>
      <c r="HH61" s="57"/>
      <c r="HI61" s="57"/>
      <c r="HJ61" s="57"/>
      <c r="HK61" s="57"/>
      <c r="HL61" s="57"/>
      <c r="HM61" s="57"/>
      <c r="HN61" s="57"/>
      <c r="HO61" s="57"/>
      <c r="HP61" s="57"/>
      <c r="HQ61" s="57"/>
      <c r="HR61" s="57"/>
      <c r="HS61" s="57"/>
      <c r="HT61" s="57"/>
      <c r="HU61" s="57"/>
      <c r="HV61" s="57"/>
      <c r="HW61" s="57"/>
      <c r="HX61" s="57"/>
      <c r="HY61" s="57"/>
      <c r="HZ61" s="57"/>
      <c r="IA61" s="57"/>
      <c r="IB61" s="57"/>
      <c r="IC61" s="57"/>
      <c r="ID61" s="57"/>
      <c r="IE61" s="57"/>
      <c r="IF61" s="57"/>
      <c r="IG61" s="57"/>
      <c r="IH61" s="57"/>
      <c r="II61" s="57"/>
      <c r="IJ61" s="57"/>
      <c r="IK61" s="57"/>
      <c r="IL61" s="57"/>
      <c r="IM61" s="57"/>
      <c r="IN61" s="57"/>
      <c r="IO61" s="57"/>
      <c r="IP61" s="57"/>
      <c r="IQ61" s="57"/>
      <c r="IR61" s="57"/>
      <c r="IS61" s="57"/>
      <c r="IT61" s="57"/>
    </row>
    <row r="62" spans="1:254" x14ac:dyDescent="0.2">
      <c r="A62" s="51">
        <v>56</v>
      </c>
      <c r="B62" s="16" t="s">
        <v>50</v>
      </c>
      <c r="C62" s="17">
        <v>1967</v>
      </c>
      <c r="D62" s="17">
        <v>5</v>
      </c>
      <c r="E62" s="17" t="s">
        <v>14</v>
      </c>
      <c r="F62" s="31">
        <v>4485.6000000000004</v>
      </c>
      <c r="G62" s="46"/>
      <c r="H62" s="32">
        <v>373</v>
      </c>
      <c r="I62" s="21">
        <v>5.9329999999999998</v>
      </c>
      <c r="J62" s="22">
        <v>59.087000000000003</v>
      </c>
      <c r="K62" s="23">
        <v>83.977999999999994</v>
      </c>
      <c r="L62" s="23">
        <v>122.89</v>
      </c>
      <c r="M62" s="83">
        <v>128.99799999999999</v>
      </c>
      <c r="N62" s="24">
        <v>126.242</v>
      </c>
      <c r="O62" s="130">
        <v>98.462999999999994</v>
      </c>
      <c r="P62" s="23">
        <v>82.34</v>
      </c>
      <c r="Q62" s="23">
        <v>75.912000000000006</v>
      </c>
      <c r="R62" s="23">
        <v>32.762999999999998</v>
      </c>
      <c r="S62" s="26">
        <f t="shared" si="3"/>
        <v>271.88799999999998</v>
      </c>
      <c r="T62" s="26">
        <f t="shared" si="4"/>
        <v>544.71800000000007</v>
      </c>
      <c r="U62" s="15">
        <f t="shared" si="0"/>
        <v>816.60599999999999</v>
      </c>
      <c r="V62" s="29">
        <v>1162.1500000000001</v>
      </c>
      <c r="W62" s="27">
        <f t="shared" si="1"/>
        <v>0.29733166975003233</v>
      </c>
      <c r="X62" s="15">
        <f t="shared" si="2"/>
        <v>90.733999999999995</v>
      </c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  <c r="AJ62" s="57"/>
      <c r="AK62" s="57"/>
      <c r="AL62" s="57"/>
      <c r="AM62" s="57"/>
      <c r="AN62" s="57"/>
      <c r="AO62" s="57"/>
      <c r="AP62" s="57"/>
      <c r="AQ62" s="57"/>
      <c r="AR62" s="57"/>
      <c r="AS62" s="57"/>
      <c r="AT62" s="57"/>
      <c r="AU62" s="57"/>
      <c r="AV62" s="57"/>
      <c r="AW62" s="57"/>
      <c r="AX62" s="57"/>
      <c r="AY62" s="57"/>
      <c r="AZ62" s="57"/>
      <c r="BA62" s="57"/>
      <c r="BB62" s="57"/>
      <c r="BC62" s="57"/>
      <c r="BD62" s="57"/>
      <c r="BE62" s="57"/>
      <c r="BF62" s="57"/>
      <c r="BG62" s="57"/>
      <c r="BH62" s="57"/>
      <c r="BI62" s="57"/>
      <c r="BJ62" s="57"/>
      <c r="BK62" s="57"/>
      <c r="BL62" s="57"/>
      <c r="BM62" s="57"/>
      <c r="BN62" s="57"/>
      <c r="BO62" s="57"/>
      <c r="BP62" s="57"/>
      <c r="BQ62" s="57"/>
      <c r="BR62" s="57"/>
      <c r="BS62" s="57"/>
      <c r="BT62" s="57"/>
      <c r="BU62" s="57"/>
      <c r="BV62" s="57"/>
      <c r="BW62" s="57"/>
      <c r="BX62" s="57"/>
      <c r="BY62" s="57"/>
      <c r="BZ62" s="57"/>
      <c r="CA62" s="57"/>
      <c r="CB62" s="57"/>
      <c r="CC62" s="57"/>
      <c r="CD62" s="57"/>
      <c r="CE62" s="57"/>
      <c r="CF62" s="57"/>
      <c r="CG62" s="57"/>
      <c r="CH62" s="57"/>
      <c r="CI62" s="57"/>
      <c r="CJ62" s="57"/>
      <c r="CK62" s="57"/>
      <c r="CL62" s="57"/>
      <c r="CM62" s="57"/>
      <c r="CN62" s="57"/>
      <c r="CO62" s="57"/>
      <c r="CP62" s="57"/>
      <c r="CQ62" s="57"/>
      <c r="CR62" s="57"/>
      <c r="CS62" s="57"/>
      <c r="CT62" s="57"/>
      <c r="CU62" s="57"/>
      <c r="CV62" s="57"/>
      <c r="CW62" s="57"/>
      <c r="CX62" s="57"/>
      <c r="CY62" s="57"/>
      <c r="CZ62" s="57"/>
      <c r="DA62" s="57"/>
      <c r="DB62" s="57"/>
      <c r="DC62" s="57"/>
      <c r="DD62" s="57"/>
      <c r="DE62" s="57"/>
      <c r="DF62" s="57"/>
      <c r="DG62" s="57"/>
      <c r="DH62" s="57"/>
      <c r="DI62" s="57"/>
      <c r="DJ62" s="57"/>
      <c r="DK62" s="57"/>
      <c r="DL62" s="57"/>
      <c r="DM62" s="57"/>
      <c r="DN62" s="57"/>
      <c r="DO62" s="57"/>
      <c r="DP62" s="57"/>
      <c r="DQ62" s="57"/>
      <c r="DR62" s="57"/>
      <c r="DS62" s="57"/>
      <c r="DT62" s="57"/>
      <c r="DU62" s="57"/>
      <c r="DV62" s="57"/>
      <c r="DW62" s="57"/>
      <c r="DX62" s="57"/>
      <c r="DY62" s="57"/>
      <c r="DZ62" s="57"/>
      <c r="EA62" s="57"/>
      <c r="EB62" s="57"/>
      <c r="EC62" s="57"/>
      <c r="ED62" s="57"/>
      <c r="EE62" s="57"/>
      <c r="EF62" s="57"/>
      <c r="EG62" s="57"/>
      <c r="EH62" s="57"/>
      <c r="EI62" s="57"/>
      <c r="EJ62" s="57"/>
      <c r="EK62" s="57"/>
      <c r="EL62" s="57"/>
      <c r="EM62" s="57"/>
      <c r="EN62" s="57"/>
      <c r="EO62" s="57"/>
      <c r="EP62" s="57"/>
      <c r="EQ62" s="57"/>
      <c r="ER62" s="57"/>
      <c r="ES62" s="57"/>
      <c r="ET62" s="57"/>
      <c r="EU62" s="57"/>
      <c r="EV62" s="57"/>
      <c r="EW62" s="57"/>
      <c r="EX62" s="57"/>
      <c r="EY62" s="57"/>
      <c r="EZ62" s="57"/>
      <c r="FA62" s="57"/>
      <c r="FB62" s="57"/>
      <c r="FC62" s="57"/>
      <c r="FD62" s="57"/>
      <c r="FE62" s="57"/>
      <c r="FF62" s="57"/>
      <c r="FG62" s="57"/>
      <c r="FH62" s="57"/>
      <c r="FI62" s="57"/>
      <c r="FJ62" s="57"/>
      <c r="FK62" s="57"/>
      <c r="FL62" s="57"/>
      <c r="FM62" s="57"/>
      <c r="FN62" s="57"/>
      <c r="FO62" s="57"/>
      <c r="FP62" s="57"/>
      <c r="FQ62" s="57"/>
      <c r="FR62" s="57"/>
      <c r="FS62" s="57"/>
      <c r="FT62" s="57"/>
      <c r="FU62" s="57"/>
      <c r="FV62" s="57"/>
      <c r="FW62" s="57"/>
      <c r="FX62" s="57"/>
      <c r="FY62" s="57"/>
      <c r="FZ62" s="57"/>
      <c r="GA62" s="57"/>
      <c r="GB62" s="57"/>
      <c r="GC62" s="57"/>
      <c r="GD62" s="57"/>
      <c r="GE62" s="57"/>
      <c r="GF62" s="57"/>
      <c r="GG62" s="57"/>
      <c r="GH62" s="57"/>
      <c r="GI62" s="57"/>
      <c r="GJ62" s="57"/>
      <c r="GK62" s="57"/>
      <c r="GL62" s="57"/>
      <c r="GM62" s="57"/>
      <c r="GN62" s="57"/>
      <c r="GO62" s="57"/>
      <c r="GP62" s="57"/>
      <c r="GQ62" s="57"/>
      <c r="GR62" s="57"/>
      <c r="GS62" s="57"/>
      <c r="GT62" s="57"/>
      <c r="GU62" s="57"/>
      <c r="GV62" s="57"/>
      <c r="GW62" s="57"/>
      <c r="GX62" s="57"/>
      <c r="GY62" s="57"/>
      <c r="GZ62" s="57"/>
      <c r="HA62" s="57"/>
      <c r="HB62" s="57"/>
      <c r="HC62" s="57"/>
      <c r="HD62" s="57"/>
      <c r="HE62" s="57"/>
      <c r="HF62" s="57"/>
      <c r="HG62" s="57"/>
      <c r="HH62" s="57"/>
      <c r="HI62" s="57"/>
      <c r="HJ62" s="57"/>
      <c r="HK62" s="57"/>
      <c r="HL62" s="57"/>
      <c r="HM62" s="57"/>
      <c r="HN62" s="57"/>
      <c r="HO62" s="57"/>
      <c r="HP62" s="57"/>
      <c r="HQ62" s="57"/>
      <c r="HR62" s="57"/>
      <c r="HS62" s="57"/>
      <c r="HT62" s="57"/>
      <c r="HU62" s="57"/>
      <c r="HV62" s="57"/>
      <c r="HW62" s="57"/>
      <c r="HX62" s="57"/>
      <c r="HY62" s="57"/>
      <c r="HZ62" s="57"/>
      <c r="IA62" s="57"/>
      <c r="IB62" s="57"/>
      <c r="IC62" s="57"/>
      <c r="ID62" s="57"/>
      <c r="IE62" s="57"/>
      <c r="IF62" s="57"/>
      <c r="IG62" s="57"/>
      <c r="IH62" s="57"/>
      <c r="II62" s="57"/>
      <c r="IJ62" s="57"/>
      <c r="IK62" s="57"/>
      <c r="IL62" s="57"/>
      <c r="IM62" s="57"/>
      <c r="IN62" s="57"/>
      <c r="IO62" s="57"/>
      <c r="IP62" s="57"/>
      <c r="IQ62" s="57"/>
      <c r="IR62" s="57"/>
      <c r="IS62" s="57"/>
      <c r="IT62" s="57"/>
    </row>
    <row r="63" spans="1:254" x14ac:dyDescent="0.2">
      <c r="A63" s="51">
        <v>57</v>
      </c>
      <c r="B63" s="16" t="s">
        <v>51</v>
      </c>
      <c r="C63" s="17">
        <v>1967</v>
      </c>
      <c r="D63" s="17">
        <v>5</v>
      </c>
      <c r="E63" s="17" t="s">
        <v>14</v>
      </c>
      <c r="F63" s="31">
        <v>1760.52</v>
      </c>
      <c r="G63" s="46"/>
      <c r="H63" s="32">
        <v>142.4</v>
      </c>
      <c r="I63" s="21">
        <v>3.1219999999999999</v>
      </c>
      <c r="J63" s="22">
        <v>33.523000000000003</v>
      </c>
      <c r="K63" s="23">
        <v>44.040999999999997</v>
      </c>
      <c r="L63" s="23">
        <v>65.281999999999996</v>
      </c>
      <c r="M63" s="83">
        <v>68.23</v>
      </c>
      <c r="N63" s="24">
        <v>67.272999999999996</v>
      </c>
      <c r="O63" s="130">
        <v>51.851999999999997</v>
      </c>
      <c r="P63" s="23">
        <v>44.171999999999997</v>
      </c>
      <c r="Q63" s="23">
        <v>41.182000000000002</v>
      </c>
      <c r="R63" s="23">
        <v>17.901</v>
      </c>
      <c r="S63" s="26">
        <f t="shared" si="3"/>
        <v>145.96800000000002</v>
      </c>
      <c r="T63" s="26">
        <f t="shared" si="4"/>
        <v>290.61</v>
      </c>
      <c r="U63" s="15">
        <f t="shared" si="0"/>
        <v>436.57800000000003</v>
      </c>
      <c r="V63" s="29">
        <v>456.33</v>
      </c>
      <c r="W63" s="27">
        <f t="shared" si="1"/>
        <v>4.3284465189665222E-2</v>
      </c>
      <c r="X63" s="15">
        <f t="shared" si="2"/>
        <v>48.50866666666667</v>
      </c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57"/>
      <c r="AN63" s="57"/>
      <c r="AO63" s="57"/>
      <c r="AP63" s="57"/>
      <c r="AQ63" s="57"/>
      <c r="AR63" s="57"/>
      <c r="AS63" s="57"/>
      <c r="AT63" s="57"/>
      <c r="AU63" s="57"/>
      <c r="AV63" s="57"/>
      <c r="AW63" s="57"/>
      <c r="AX63" s="57"/>
      <c r="AY63" s="57"/>
      <c r="AZ63" s="57"/>
      <c r="BA63" s="57"/>
      <c r="BB63" s="57"/>
      <c r="BC63" s="57"/>
      <c r="BD63" s="57"/>
      <c r="BE63" s="57"/>
      <c r="BF63" s="57"/>
      <c r="BG63" s="57"/>
      <c r="BH63" s="57"/>
      <c r="BI63" s="57"/>
      <c r="BJ63" s="57"/>
      <c r="BK63" s="57"/>
      <c r="BL63" s="57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7"/>
      <c r="CA63" s="57"/>
      <c r="CB63" s="57"/>
      <c r="CC63" s="57"/>
      <c r="CD63" s="57"/>
      <c r="CE63" s="57"/>
      <c r="CF63" s="57"/>
      <c r="CG63" s="57"/>
      <c r="CH63" s="57"/>
      <c r="CI63" s="57"/>
      <c r="CJ63" s="57"/>
      <c r="CK63" s="57"/>
      <c r="CL63" s="57"/>
      <c r="CM63" s="57"/>
      <c r="CN63" s="57"/>
      <c r="CO63" s="57"/>
      <c r="CP63" s="57"/>
      <c r="CQ63" s="57"/>
      <c r="CR63" s="57"/>
      <c r="CS63" s="57"/>
      <c r="CT63" s="57"/>
      <c r="CU63" s="57"/>
      <c r="CV63" s="57"/>
      <c r="CW63" s="57"/>
      <c r="CX63" s="57"/>
      <c r="CY63" s="57"/>
      <c r="CZ63" s="57"/>
      <c r="DA63" s="57"/>
      <c r="DB63" s="57"/>
      <c r="DC63" s="57"/>
      <c r="DD63" s="57"/>
      <c r="DE63" s="57"/>
      <c r="DF63" s="57"/>
      <c r="DG63" s="57"/>
      <c r="DH63" s="57"/>
      <c r="DI63" s="57"/>
      <c r="DJ63" s="57"/>
      <c r="DK63" s="57"/>
      <c r="DL63" s="57"/>
      <c r="DM63" s="57"/>
      <c r="DN63" s="57"/>
      <c r="DO63" s="57"/>
      <c r="DP63" s="57"/>
      <c r="DQ63" s="57"/>
      <c r="DR63" s="57"/>
      <c r="DS63" s="57"/>
      <c r="DT63" s="57"/>
      <c r="DU63" s="57"/>
      <c r="DV63" s="57"/>
      <c r="DW63" s="57"/>
      <c r="DX63" s="57"/>
      <c r="DY63" s="57"/>
      <c r="DZ63" s="57"/>
      <c r="EA63" s="57"/>
      <c r="EB63" s="57"/>
      <c r="EC63" s="57"/>
      <c r="ED63" s="57"/>
      <c r="EE63" s="57"/>
      <c r="EF63" s="57"/>
      <c r="EG63" s="57"/>
      <c r="EH63" s="57"/>
      <c r="EI63" s="57"/>
      <c r="EJ63" s="57"/>
      <c r="EK63" s="57"/>
      <c r="EL63" s="57"/>
      <c r="EM63" s="57"/>
      <c r="EN63" s="57"/>
      <c r="EO63" s="57"/>
      <c r="EP63" s="57"/>
      <c r="EQ63" s="57"/>
      <c r="ER63" s="57"/>
      <c r="ES63" s="57"/>
      <c r="ET63" s="57"/>
      <c r="EU63" s="57"/>
      <c r="EV63" s="57"/>
      <c r="EW63" s="57"/>
      <c r="EX63" s="57"/>
      <c r="EY63" s="57"/>
      <c r="EZ63" s="57"/>
      <c r="FA63" s="57"/>
      <c r="FB63" s="57"/>
      <c r="FC63" s="57"/>
      <c r="FD63" s="57"/>
      <c r="FE63" s="57"/>
      <c r="FF63" s="57"/>
      <c r="FG63" s="57"/>
      <c r="FH63" s="57"/>
      <c r="FI63" s="57"/>
      <c r="FJ63" s="57"/>
      <c r="FK63" s="57"/>
      <c r="FL63" s="57"/>
      <c r="FM63" s="57"/>
      <c r="FN63" s="57"/>
      <c r="FO63" s="57"/>
      <c r="FP63" s="57"/>
      <c r="FQ63" s="57"/>
      <c r="FR63" s="57"/>
      <c r="FS63" s="57"/>
      <c r="FT63" s="57"/>
      <c r="FU63" s="57"/>
      <c r="FV63" s="57"/>
      <c r="FW63" s="57"/>
      <c r="FX63" s="57"/>
      <c r="FY63" s="57"/>
      <c r="FZ63" s="57"/>
      <c r="GA63" s="57"/>
      <c r="GB63" s="57"/>
      <c r="GC63" s="57"/>
      <c r="GD63" s="57"/>
      <c r="GE63" s="57"/>
      <c r="GF63" s="57"/>
      <c r="GG63" s="57"/>
      <c r="GH63" s="57"/>
      <c r="GI63" s="57"/>
      <c r="GJ63" s="57"/>
      <c r="GK63" s="57"/>
      <c r="GL63" s="57"/>
      <c r="GM63" s="57"/>
      <c r="GN63" s="57"/>
      <c r="GO63" s="57"/>
      <c r="GP63" s="57"/>
      <c r="GQ63" s="57"/>
      <c r="GR63" s="57"/>
      <c r="GS63" s="57"/>
      <c r="GT63" s="57"/>
      <c r="GU63" s="57"/>
      <c r="GV63" s="57"/>
      <c r="GW63" s="57"/>
      <c r="GX63" s="57"/>
      <c r="GY63" s="57"/>
      <c r="GZ63" s="57"/>
      <c r="HA63" s="57"/>
      <c r="HB63" s="57"/>
      <c r="HC63" s="57"/>
      <c r="HD63" s="57"/>
      <c r="HE63" s="57"/>
      <c r="HF63" s="57"/>
      <c r="HG63" s="57"/>
      <c r="HH63" s="57"/>
      <c r="HI63" s="57"/>
      <c r="HJ63" s="57"/>
      <c r="HK63" s="57"/>
      <c r="HL63" s="57"/>
      <c r="HM63" s="57"/>
      <c r="HN63" s="57"/>
      <c r="HO63" s="57"/>
      <c r="HP63" s="57"/>
      <c r="HQ63" s="57"/>
      <c r="HR63" s="57"/>
      <c r="HS63" s="57"/>
      <c r="HT63" s="57"/>
      <c r="HU63" s="57"/>
      <c r="HV63" s="57"/>
      <c r="HW63" s="57"/>
      <c r="HX63" s="57"/>
      <c r="HY63" s="57"/>
      <c r="HZ63" s="57"/>
      <c r="IA63" s="57"/>
      <c r="IB63" s="57"/>
      <c r="IC63" s="57"/>
      <c r="ID63" s="57"/>
      <c r="IE63" s="57"/>
      <c r="IF63" s="57"/>
      <c r="IG63" s="57"/>
      <c r="IH63" s="57"/>
      <c r="II63" s="57"/>
      <c r="IJ63" s="57"/>
      <c r="IK63" s="57"/>
      <c r="IL63" s="57"/>
      <c r="IM63" s="57"/>
      <c r="IN63" s="57"/>
      <c r="IO63" s="57"/>
      <c r="IP63" s="57"/>
      <c r="IQ63" s="57"/>
      <c r="IR63" s="57"/>
      <c r="IS63" s="57"/>
      <c r="IT63" s="57"/>
    </row>
    <row r="64" spans="1:254" x14ac:dyDescent="0.2">
      <c r="A64" s="51">
        <v>58</v>
      </c>
      <c r="B64" s="16" t="s">
        <v>38</v>
      </c>
      <c r="C64" s="17">
        <v>1963</v>
      </c>
      <c r="D64" s="17">
        <v>2</v>
      </c>
      <c r="E64" s="17" t="s">
        <v>13</v>
      </c>
      <c r="F64" s="47">
        <v>795.3</v>
      </c>
      <c r="G64" s="46"/>
      <c r="H64" s="48">
        <v>98.2</v>
      </c>
      <c r="I64" s="21">
        <v>3.47</v>
      </c>
      <c r="J64" s="22">
        <v>19.902999999999999</v>
      </c>
      <c r="K64" s="23">
        <v>21.248999999999999</v>
      </c>
      <c r="L64" s="23">
        <v>32.238999999999997</v>
      </c>
      <c r="M64" s="83">
        <v>33.753</v>
      </c>
      <c r="N64" s="24">
        <v>32.576000000000001</v>
      </c>
      <c r="O64" s="130">
        <v>26.145</v>
      </c>
      <c r="P64" s="23">
        <v>22.28</v>
      </c>
      <c r="Q64" s="23">
        <v>20.934000000000001</v>
      </c>
      <c r="R64" s="23">
        <v>7.923</v>
      </c>
      <c r="S64" s="26">
        <f t="shared" si="3"/>
        <v>76.86099999999999</v>
      </c>
      <c r="T64" s="26">
        <f t="shared" si="4"/>
        <v>143.61100000000002</v>
      </c>
      <c r="U64" s="15">
        <f t="shared" si="0"/>
        <v>220.47200000000001</v>
      </c>
      <c r="V64" s="29">
        <v>305.39999999999998</v>
      </c>
      <c r="W64" s="27">
        <f t="shared" si="1"/>
        <v>0.27808775376555328</v>
      </c>
      <c r="X64" s="15">
        <f t="shared" si="2"/>
        <v>24.49688888888889</v>
      </c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</row>
    <row r="65" spans="1:254" s="76" customFormat="1" x14ac:dyDescent="0.2">
      <c r="A65" s="51">
        <v>59</v>
      </c>
      <c r="B65" s="16" t="s">
        <v>39</v>
      </c>
      <c r="C65" s="17">
        <v>1971</v>
      </c>
      <c r="D65" s="17">
        <v>2</v>
      </c>
      <c r="E65" s="17" t="s">
        <v>14</v>
      </c>
      <c r="F65" s="71">
        <v>731.3</v>
      </c>
      <c r="G65" s="72"/>
      <c r="H65" s="73">
        <v>235.9</v>
      </c>
      <c r="I65" s="74">
        <v>1.32</v>
      </c>
      <c r="J65" s="22">
        <v>12.894</v>
      </c>
      <c r="K65" s="23">
        <v>17.843</v>
      </c>
      <c r="L65" s="23">
        <v>26.785</v>
      </c>
      <c r="M65" s="83">
        <v>28.248000000000001</v>
      </c>
      <c r="N65" s="24">
        <v>27.867999999999999</v>
      </c>
      <c r="O65" s="130">
        <v>21.768000000000001</v>
      </c>
      <c r="P65" s="23">
        <v>17.731000000000002</v>
      </c>
      <c r="Q65" s="23">
        <v>15.382</v>
      </c>
      <c r="R65" s="23">
        <v>6.7119999999999997</v>
      </c>
      <c r="S65" s="26">
        <f t="shared" si="3"/>
        <v>58.841999999999999</v>
      </c>
      <c r="T65" s="26">
        <f t="shared" si="4"/>
        <v>117.70900000000002</v>
      </c>
      <c r="U65" s="15">
        <f t="shared" si="0"/>
        <v>176.55100000000002</v>
      </c>
      <c r="V65" s="29">
        <v>279.08999999999997</v>
      </c>
      <c r="W65" s="27">
        <f t="shared" si="1"/>
        <v>0.36740477982012965</v>
      </c>
      <c r="X65" s="15">
        <f t="shared" si="2"/>
        <v>19.616777777777781</v>
      </c>
      <c r="Y65" s="75"/>
      <c r="Z65" s="75"/>
      <c r="AA65" s="75"/>
      <c r="AB65" s="75"/>
      <c r="AC65" s="75"/>
      <c r="AD65" s="75"/>
      <c r="AE65" s="75"/>
      <c r="AF65" s="75"/>
      <c r="AG65" s="75"/>
      <c r="AH65" s="75"/>
      <c r="AI65" s="75"/>
      <c r="AJ65" s="75"/>
      <c r="AK65" s="75"/>
      <c r="AL65" s="75"/>
      <c r="AM65" s="75"/>
      <c r="AN65" s="75"/>
      <c r="AO65" s="75"/>
      <c r="AP65" s="75"/>
      <c r="AQ65" s="75"/>
      <c r="AR65" s="75"/>
      <c r="AS65" s="75"/>
      <c r="AT65" s="75"/>
      <c r="AU65" s="75"/>
      <c r="AV65" s="75"/>
      <c r="AW65" s="75"/>
      <c r="AX65" s="75"/>
      <c r="AY65" s="75"/>
      <c r="AZ65" s="75"/>
      <c r="BA65" s="75"/>
      <c r="BB65" s="75"/>
      <c r="BC65" s="75"/>
      <c r="BD65" s="75"/>
      <c r="BE65" s="75"/>
      <c r="BF65" s="75"/>
      <c r="BG65" s="75"/>
      <c r="BH65" s="75"/>
      <c r="BI65" s="75"/>
      <c r="BJ65" s="75"/>
      <c r="BK65" s="75"/>
      <c r="BL65" s="75"/>
      <c r="BM65" s="75"/>
      <c r="BN65" s="75"/>
      <c r="BO65" s="75"/>
      <c r="BP65" s="75"/>
      <c r="BQ65" s="75"/>
      <c r="BR65" s="75"/>
      <c r="BS65" s="75"/>
      <c r="BT65" s="75"/>
      <c r="BU65" s="75"/>
      <c r="BV65" s="75"/>
      <c r="BW65" s="75"/>
      <c r="BX65" s="75"/>
      <c r="BY65" s="75"/>
      <c r="BZ65" s="75"/>
      <c r="CA65" s="75"/>
      <c r="CB65" s="75"/>
      <c r="CC65" s="75"/>
      <c r="CD65" s="75"/>
      <c r="CE65" s="75"/>
      <c r="CF65" s="75"/>
      <c r="CG65" s="75"/>
      <c r="CH65" s="75"/>
      <c r="CI65" s="75"/>
      <c r="CJ65" s="75"/>
      <c r="CK65" s="75"/>
      <c r="CL65" s="75"/>
      <c r="CM65" s="75"/>
      <c r="CN65" s="75"/>
      <c r="CO65" s="75"/>
      <c r="CP65" s="75"/>
      <c r="CQ65" s="75"/>
      <c r="CR65" s="75"/>
      <c r="CS65" s="75"/>
      <c r="CT65" s="75"/>
      <c r="CU65" s="75"/>
      <c r="CV65" s="75"/>
      <c r="CW65" s="75"/>
      <c r="CX65" s="75"/>
      <c r="CY65" s="75"/>
      <c r="CZ65" s="75"/>
      <c r="DA65" s="75"/>
      <c r="DB65" s="75"/>
      <c r="DC65" s="75"/>
      <c r="DD65" s="75"/>
      <c r="DE65" s="75"/>
      <c r="DF65" s="75"/>
      <c r="DG65" s="75"/>
      <c r="DH65" s="75"/>
      <c r="DI65" s="75"/>
      <c r="DJ65" s="75"/>
      <c r="DK65" s="75"/>
      <c r="DL65" s="75"/>
      <c r="DM65" s="75"/>
      <c r="DN65" s="75"/>
      <c r="DO65" s="75"/>
      <c r="DP65" s="75"/>
      <c r="DQ65" s="75"/>
      <c r="DR65" s="75"/>
      <c r="DS65" s="75"/>
      <c r="DT65" s="75"/>
      <c r="DU65" s="75"/>
      <c r="DV65" s="75"/>
      <c r="DW65" s="75"/>
      <c r="DX65" s="75"/>
      <c r="DY65" s="75"/>
      <c r="DZ65" s="75"/>
      <c r="EA65" s="75"/>
      <c r="EB65" s="75"/>
      <c r="EC65" s="75"/>
      <c r="ED65" s="75"/>
      <c r="EE65" s="75"/>
      <c r="EF65" s="75"/>
      <c r="EG65" s="75"/>
      <c r="EH65" s="75"/>
      <c r="EI65" s="75"/>
      <c r="EJ65" s="75"/>
      <c r="EK65" s="75"/>
      <c r="EL65" s="75"/>
      <c r="EM65" s="75"/>
      <c r="EN65" s="75"/>
      <c r="EO65" s="75"/>
      <c r="EP65" s="75"/>
      <c r="EQ65" s="75"/>
      <c r="ER65" s="75"/>
      <c r="ES65" s="75"/>
      <c r="ET65" s="75"/>
      <c r="EU65" s="75"/>
      <c r="EV65" s="75"/>
      <c r="EW65" s="75"/>
      <c r="EX65" s="75"/>
      <c r="EY65" s="75"/>
      <c r="EZ65" s="75"/>
      <c r="FA65" s="75"/>
      <c r="FB65" s="75"/>
      <c r="FC65" s="75"/>
      <c r="FD65" s="75"/>
      <c r="FE65" s="75"/>
      <c r="FF65" s="75"/>
      <c r="FG65" s="75"/>
      <c r="FH65" s="75"/>
      <c r="FI65" s="75"/>
      <c r="FJ65" s="75"/>
      <c r="FK65" s="75"/>
      <c r="FL65" s="75"/>
      <c r="FM65" s="75"/>
      <c r="FN65" s="75"/>
      <c r="FO65" s="75"/>
      <c r="FP65" s="75"/>
      <c r="FQ65" s="75"/>
      <c r="FR65" s="75"/>
      <c r="FS65" s="75"/>
      <c r="FT65" s="75"/>
      <c r="FU65" s="75"/>
      <c r="FV65" s="75"/>
      <c r="FW65" s="75"/>
      <c r="FX65" s="75"/>
      <c r="FY65" s="75"/>
      <c r="FZ65" s="75"/>
      <c r="GA65" s="75"/>
      <c r="GB65" s="75"/>
      <c r="GC65" s="75"/>
      <c r="GD65" s="75"/>
      <c r="GE65" s="75"/>
      <c r="GF65" s="75"/>
      <c r="GG65" s="75"/>
      <c r="GH65" s="75"/>
      <c r="GI65" s="75"/>
      <c r="GJ65" s="75"/>
      <c r="GK65" s="75"/>
      <c r="GL65" s="75"/>
      <c r="GM65" s="75"/>
      <c r="GN65" s="75"/>
      <c r="GO65" s="75"/>
      <c r="GP65" s="75"/>
      <c r="GQ65" s="75"/>
      <c r="GR65" s="75"/>
      <c r="GS65" s="75"/>
      <c r="GT65" s="75"/>
      <c r="GU65" s="75"/>
      <c r="GV65" s="75"/>
      <c r="GW65" s="75"/>
      <c r="GX65" s="75"/>
      <c r="GY65" s="75"/>
      <c r="GZ65" s="75"/>
      <c r="HA65" s="75"/>
      <c r="HB65" s="75"/>
      <c r="HC65" s="75"/>
      <c r="HD65" s="75"/>
      <c r="HE65" s="75"/>
      <c r="HF65" s="75"/>
      <c r="HG65" s="75"/>
      <c r="HH65" s="75"/>
      <c r="HI65" s="75"/>
      <c r="HJ65" s="75"/>
      <c r="HK65" s="75"/>
      <c r="HL65" s="75"/>
      <c r="HM65" s="75"/>
      <c r="HN65" s="75"/>
      <c r="HO65" s="75"/>
      <c r="HP65" s="75"/>
      <c r="HQ65" s="75"/>
      <c r="HR65" s="75"/>
      <c r="HS65" s="75"/>
      <c r="HT65" s="75"/>
      <c r="HU65" s="75"/>
      <c r="HV65" s="75"/>
      <c r="HW65" s="75"/>
      <c r="HX65" s="75"/>
      <c r="HY65" s="75"/>
      <c r="HZ65" s="75"/>
      <c r="IA65" s="75"/>
      <c r="IB65" s="75"/>
      <c r="IC65" s="75"/>
      <c r="ID65" s="75"/>
      <c r="IE65" s="75"/>
      <c r="IF65" s="75"/>
      <c r="IG65" s="75"/>
      <c r="IH65" s="75"/>
      <c r="II65" s="75"/>
      <c r="IJ65" s="75"/>
      <c r="IK65" s="75"/>
      <c r="IL65" s="75"/>
      <c r="IM65" s="75"/>
      <c r="IN65" s="75"/>
      <c r="IO65" s="75"/>
      <c r="IP65" s="75"/>
      <c r="IQ65" s="75"/>
      <c r="IR65" s="75"/>
      <c r="IS65" s="75"/>
      <c r="IT65" s="75"/>
    </row>
    <row r="66" spans="1:254" x14ac:dyDescent="0.2">
      <c r="M66" s="4">
        <f>SUM(M7:M65)</f>
        <v>3964.4100000000008</v>
      </c>
      <c r="N66" s="129">
        <f>SUM(N7:N65)</f>
        <v>3822.8560000000011</v>
      </c>
      <c r="O66" s="129">
        <f>SUM(O7:O65)</f>
        <v>2872.9769999999999</v>
      </c>
      <c r="P66" s="129">
        <f>SUM(P7:P65)</f>
        <v>2194.427000000001</v>
      </c>
      <c r="Q66" s="129">
        <f>SUM(Q7:Q65)</f>
        <v>1890.8450000000005</v>
      </c>
      <c r="R66" s="129">
        <f>SUM(R7:R65)</f>
        <v>650.19899999999996</v>
      </c>
    </row>
  </sheetData>
  <mergeCells count="19">
    <mergeCell ref="A1:V1"/>
    <mergeCell ref="A2:A4"/>
    <mergeCell ref="B2:B4"/>
    <mergeCell ref="C2:C4"/>
    <mergeCell ref="D2:D4"/>
    <mergeCell ref="E2:E4"/>
    <mergeCell ref="F2:F4"/>
    <mergeCell ref="G2:G4"/>
    <mergeCell ref="H2:H4"/>
    <mergeCell ref="I2:R2"/>
    <mergeCell ref="Z2:AB3"/>
    <mergeCell ref="I3:R3"/>
    <mergeCell ref="Y30:AA30"/>
    <mergeCell ref="S2:S4"/>
    <mergeCell ref="T2:T4"/>
    <mergeCell ref="U2:U4"/>
    <mergeCell ref="V2:V4"/>
    <mergeCell ref="W2:W4"/>
    <mergeCell ref="X2:X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5" sqref="F5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свод Гкал МКД</vt:lpstr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2024-06-10T10:07:57Z</dcterms:modified>
</cp:coreProperties>
</file>